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9320" windowHeight="9288" activeTab="1"/>
  </bookViews>
  <sheets>
    <sheet name="ผ่อนชำระ(ปรับวัน)" sheetId="1" r:id="rId1"/>
    <sheet name="คำอธิบาย " sheetId="4" r:id="rId2"/>
    <sheet name="ผ่อนชำระ(ตัวอย่าง) " sheetId="5" r:id="rId3"/>
    <sheet name="ผ่อนชำระ(ตัวอย่างเก่า)" sheetId="3" r:id="rId4"/>
  </sheets>
  <definedNames>
    <definedName name="_xlnm.Print_Area" localSheetId="1">'คำอธิบาย '!$A$2:$E$23</definedName>
    <definedName name="_xlnm.Print_Area" localSheetId="2">'ผ่อนชำระ(ตัวอย่าง) '!$A$1:$I$28</definedName>
    <definedName name="_xlnm.Print_Area" localSheetId="3">'ผ่อนชำระ(ตัวอย่างเก่า)'!$A$1:$I$28</definedName>
    <definedName name="_xlnm.Print_Area" localSheetId="0">'ผ่อนชำระ(ปรับวัน)'!$A$1:$I$54</definedName>
  </definedNames>
  <calcPr calcId="145621"/>
</workbook>
</file>

<file path=xl/calcChain.xml><?xml version="1.0" encoding="utf-8"?>
<calcChain xmlns="http://schemas.openxmlformats.org/spreadsheetml/2006/main">
  <c r="C12" i="5" l="1"/>
  <c r="C13" i="5"/>
  <c r="F24" i="5"/>
  <c r="F26" i="5"/>
  <c r="F25" i="5"/>
  <c r="F17" i="5"/>
  <c r="F16" i="5"/>
  <c r="D43" i="5" l="1"/>
  <c r="D46" i="5" s="1"/>
  <c r="D36" i="5"/>
  <c r="D37" i="5" s="1"/>
  <c r="D33" i="5"/>
  <c r="E25" i="5"/>
  <c r="E24" i="5"/>
  <c r="E23" i="5"/>
  <c r="E22" i="5"/>
  <c r="E21" i="5"/>
  <c r="E20" i="5"/>
  <c r="E19" i="5"/>
  <c r="E18" i="5"/>
  <c r="E17" i="5"/>
  <c r="C16" i="5"/>
  <c r="H16" i="5" s="1"/>
  <c r="D16" i="5" l="1"/>
  <c r="G16" i="5"/>
  <c r="I17" i="1"/>
  <c r="I16" i="5" l="1"/>
  <c r="C17" i="5" s="1"/>
  <c r="F18" i="5"/>
  <c r="C16" i="1"/>
  <c r="H17" i="5" l="1"/>
  <c r="D17" i="5" s="1"/>
  <c r="F19" i="5"/>
  <c r="H16" i="1"/>
  <c r="C12" i="3"/>
  <c r="F16" i="3" s="1"/>
  <c r="F17" i="3" s="1"/>
  <c r="F20" i="5" l="1"/>
  <c r="G17" i="5"/>
  <c r="I17" i="5" s="1"/>
  <c r="F18" i="3"/>
  <c r="C12" i="1"/>
  <c r="C13" i="1"/>
  <c r="C18" i="5" l="1"/>
  <c r="F21" i="5"/>
  <c r="D43" i="3"/>
  <c r="D46" i="3" s="1"/>
  <c r="D33" i="3"/>
  <c r="D36" i="3" s="1"/>
  <c r="D37" i="3" s="1"/>
  <c r="E25" i="3"/>
  <c r="E24" i="3"/>
  <c r="E23" i="3"/>
  <c r="E22" i="3"/>
  <c r="E21" i="3"/>
  <c r="E20" i="3"/>
  <c r="E19" i="3"/>
  <c r="E18" i="3"/>
  <c r="E17" i="3"/>
  <c r="C16" i="3"/>
  <c r="F22" i="5" l="1"/>
  <c r="H18" i="5"/>
  <c r="D18" i="5" s="1"/>
  <c r="H16" i="3"/>
  <c r="D16" i="3" s="1"/>
  <c r="F23" i="5" l="1"/>
  <c r="G18" i="5"/>
  <c r="G16" i="3"/>
  <c r="I16" i="3" s="1"/>
  <c r="C17" i="3" s="1"/>
  <c r="F19" i="3"/>
  <c r="I18" i="5" l="1"/>
  <c r="C19" i="5" s="1"/>
  <c r="H17" i="3"/>
  <c r="G17" i="3" s="1"/>
  <c r="I17" i="3" s="1"/>
  <c r="C18" i="3" s="1"/>
  <c r="H18" i="3" s="1"/>
  <c r="D17" i="3"/>
  <c r="F20" i="3"/>
  <c r="H19" i="5" l="1"/>
  <c r="D19" i="5" s="1"/>
  <c r="F21" i="3"/>
  <c r="D18" i="3"/>
  <c r="G19" i="5" l="1"/>
  <c r="G18" i="3"/>
  <c r="F22" i="3"/>
  <c r="I19" i="5" l="1"/>
  <c r="C20" i="5" s="1"/>
  <c r="I18" i="3"/>
  <c r="C19" i="3" s="1"/>
  <c r="F23" i="3"/>
  <c r="H20" i="5" l="1"/>
  <c r="D20" i="5" s="1"/>
  <c r="F24" i="3"/>
  <c r="H19" i="3"/>
  <c r="G19" i="3" s="1"/>
  <c r="G20" i="5" l="1"/>
  <c r="D19" i="3"/>
  <c r="I19" i="3"/>
  <c r="C20" i="3" s="1"/>
  <c r="I20" i="5" l="1"/>
  <c r="C21" i="5" s="1"/>
  <c r="H20" i="3"/>
  <c r="G20" i="3" s="1"/>
  <c r="I20" i="3" s="1"/>
  <c r="C21" i="3" s="1"/>
  <c r="H21" i="5" l="1"/>
  <c r="G21" i="5" s="1"/>
  <c r="I21" i="5" s="1"/>
  <c r="C22" i="5" s="1"/>
  <c r="H21" i="3"/>
  <c r="G21" i="3" s="1"/>
  <c r="I21" i="3" s="1"/>
  <c r="C22" i="3" s="1"/>
  <c r="D20" i="3"/>
  <c r="D21" i="5" l="1"/>
  <c r="H22" i="5"/>
  <c r="G22" i="5" s="1"/>
  <c r="I22" i="5" s="1"/>
  <c r="C23" i="5" s="1"/>
  <c r="D21" i="3"/>
  <c r="H22" i="3"/>
  <c r="G22" i="3" s="1"/>
  <c r="I22" i="3" s="1"/>
  <c r="C23" i="3" s="1"/>
  <c r="H23" i="5" l="1"/>
  <c r="G23" i="5" s="1"/>
  <c r="I23" i="5" s="1"/>
  <c r="C24" i="5" s="1"/>
  <c r="D22" i="5"/>
  <c r="H23" i="3"/>
  <c r="G23" i="3" s="1"/>
  <c r="I23" i="3" s="1"/>
  <c r="C24" i="3" s="1"/>
  <c r="D22" i="3"/>
  <c r="D23" i="5" l="1"/>
  <c r="H24" i="5"/>
  <c r="G24" i="5" s="1"/>
  <c r="D24" i="5"/>
  <c r="I24" i="5"/>
  <c r="C25" i="5" s="1"/>
  <c r="D23" i="3"/>
  <c r="H24" i="3"/>
  <c r="G24" i="3" s="1"/>
  <c r="I24" i="3" s="1"/>
  <c r="C25" i="3" s="1"/>
  <c r="G25" i="5" l="1"/>
  <c r="H25" i="5"/>
  <c r="H26" i="5" s="1"/>
  <c r="D25" i="5"/>
  <c r="G25" i="3"/>
  <c r="H25" i="3"/>
  <c r="H26" i="3" s="1"/>
  <c r="D24" i="3"/>
  <c r="G26" i="5" l="1"/>
  <c r="I25" i="5"/>
  <c r="F25" i="3"/>
  <c r="F26" i="3" s="1"/>
  <c r="C13" i="3" s="1"/>
  <c r="G26" i="3"/>
  <c r="D25" i="3"/>
  <c r="I25" i="3"/>
  <c r="F16" i="1" l="1"/>
  <c r="F17" i="1" s="1"/>
  <c r="F18" i="1" l="1"/>
  <c r="G16" i="1"/>
  <c r="I16" i="1" s="1"/>
  <c r="C17" i="1" s="1"/>
  <c r="D42" i="1"/>
  <c r="D45" i="1" s="1"/>
  <c r="D32" i="1"/>
  <c r="D35" i="1" s="1"/>
  <c r="D36" i="1" s="1"/>
  <c r="H17" i="1" l="1"/>
  <c r="G17" i="1" s="1"/>
  <c r="C18" i="1" s="1"/>
  <c r="F19" i="1"/>
  <c r="D16" i="1"/>
  <c r="F20" i="1"/>
  <c r="D17" i="1" l="1"/>
  <c r="H18" i="1"/>
  <c r="G18" i="1" s="1"/>
  <c r="I18" i="1" s="1"/>
  <c r="C19" i="1" s="1"/>
  <c r="F21" i="1"/>
  <c r="D18" i="1" l="1"/>
  <c r="H19" i="1"/>
  <c r="G19" i="1" s="1"/>
  <c r="I19" i="1" s="1"/>
  <c r="F22" i="1"/>
  <c r="D19" i="1" l="1"/>
  <c r="F23" i="1"/>
  <c r="F24" i="1" l="1"/>
  <c r="C20" i="1" l="1"/>
  <c r="H20" i="1" l="1"/>
  <c r="G20" i="1" l="1"/>
  <c r="D20" i="1"/>
  <c r="I20" i="1" l="1"/>
  <c r="C21" i="1" s="1"/>
  <c r="H21" i="1" l="1"/>
  <c r="G21" i="1" l="1"/>
  <c r="D21" i="1"/>
  <c r="I21" i="1" l="1"/>
  <c r="C22" i="1" s="1"/>
  <c r="H22" i="1" l="1"/>
  <c r="G22" i="1" l="1"/>
  <c r="D22" i="1"/>
  <c r="I22" i="1" l="1"/>
  <c r="C23" i="1" s="1"/>
  <c r="H23" i="1" l="1"/>
  <c r="G23" i="1" s="1"/>
  <c r="I23" i="1" s="1"/>
  <c r="C24" i="1" s="1"/>
  <c r="H24" i="1" l="1"/>
  <c r="G24" i="1" s="1"/>
  <c r="I24" i="1" s="1"/>
  <c r="C25" i="1" s="1"/>
  <c r="D23" i="1"/>
  <c r="H25" i="1" l="1"/>
  <c r="H26" i="1" s="1"/>
  <c r="G25" i="1"/>
  <c r="I25" i="1" s="1"/>
  <c r="D24" i="1"/>
  <c r="F25" i="1" l="1"/>
  <c r="F26" i="1" s="1"/>
  <c r="G26" i="1"/>
  <c r="D25" i="1"/>
</calcChain>
</file>

<file path=xl/comments1.xml><?xml version="1.0" encoding="utf-8"?>
<comments xmlns="http://schemas.openxmlformats.org/spreadsheetml/2006/main">
  <authors>
    <author>User221</author>
  </authors>
  <commentList>
    <comment ref="C9" authorId="0">
      <text>
        <r>
          <rPr>
            <sz val="9"/>
            <color indexed="81"/>
            <rFont val="Tahoma"/>
            <family val="2"/>
          </rPr>
          <t xml:space="preserve">ให้ใส่ยอดเงินที่เรียกเก็บ (ยอดเงินที่แจ้งหนี้หักค่าประเมินราคาที่ดินส่วนที่ไม่เกินร้อยละ 7)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คำนวณจาก เงินต้น + ดอกเบี้ยร้อยละ 5 ระยะเวลา 6 
ปี แล้วหารด้วยระยะเวลา 10 ปี แล้วปัดเศษเป็นตัวกลม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ประมาณการค่างวด คำนวณจาก เงินต้น+ดอกเบี้ยทั้งหมด เฉลี่ยตามระยะเวลา 10 ปี</t>
        </r>
      </text>
    </comment>
  </commentList>
</comments>
</file>

<file path=xl/comments2.xml><?xml version="1.0" encoding="utf-8"?>
<comments xmlns="http://schemas.openxmlformats.org/spreadsheetml/2006/main">
  <authors>
    <author>User221</author>
  </authors>
  <commentList>
    <comment ref="C9" authorId="0">
      <text>
        <r>
          <rPr>
            <sz val="9"/>
            <color indexed="81"/>
            <rFont val="Tahoma"/>
            <family val="2"/>
          </rPr>
          <t>ให้ใส่ยอดเงินที่เรียกเก็บ (ยอดเงินที่แจ้งหนี้หักค่าประเมินราคาที่ดินส่วนที่ไม่เกินร้อยละ 7)
หรื่อจากฟอร์ม สจด.53/1 ช่อง 16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คำนวณจาก เงินต้น + ดอกเบี้ยร้อยละ 5 ระยะเวลา 5 ปี แล้วหารด้วยระยะเวลา 10 ปี แล้วปัดเศษเป็นตัวกลม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ประมาณการค่างวด คำนวณจาก เงินต้น+ดอกเบี้ยทั้งหมด เฉลี่ยตามระยะเวลา 10 ปี</t>
        </r>
      </text>
    </comment>
  </commentList>
</comments>
</file>

<file path=xl/comments3.xml><?xml version="1.0" encoding="utf-8"?>
<comments xmlns="http://schemas.openxmlformats.org/spreadsheetml/2006/main">
  <authors>
    <author>User221</author>
  </authors>
  <commentList>
    <comment ref="C9" authorId="0">
      <text>
        <r>
          <rPr>
            <sz val="9"/>
            <color indexed="81"/>
            <rFont val="Tahoma"/>
            <family val="2"/>
          </rPr>
          <t xml:space="preserve">ให้ใส่ยอดเงินที่เรียกเก็บ (ยอดเงินที่แจ้งหนี้หักค่าประเมินราคาที่ดินส่วนที่ไม่เกินร้อยละ 7)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คำนวณจาก เงินต้น + ดอกเบี้ยร้อยละ 5 ระยะเวลา 6 
ปี แล้วหารด้วยระยะเวลา 10 ปี แล้วปัดเศษเป็นตัวกลม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ประมาณการค่างวด คำนวณจาก เงินต้น+ดอกเบี้ยทั้งหมด เฉลี่ยตามระยะเวลา 10 ปี</t>
        </r>
      </text>
    </comment>
  </commentList>
</comments>
</file>

<file path=xl/sharedStrings.xml><?xml version="1.0" encoding="utf-8"?>
<sst xmlns="http://schemas.openxmlformats.org/spreadsheetml/2006/main" count="286" uniqueCount="96">
  <si>
    <t>สำนักงานจัดรูปที่ดินและจัดระบบน้ำเพื่อเกษตรกรรมที่ .....</t>
  </si>
  <si>
    <t>ชื่อเจ้าของที่ดิน</t>
  </si>
  <si>
    <t>อัตราดอกเบี้ย</t>
  </si>
  <si>
    <t>ระยะเวลา</t>
  </si>
  <si>
    <t>ปีที่</t>
  </si>
  <si>
    <t>กำหนดชำระ</t>
  </si>
  <si>
    <t>เงินต้นยกมา</t>
  </si>
  <si>
    <t>ชำระปีละ</t>
  </si>
  <si>
    <t>รวม</t>
  </si>
  <si>
    <t>กรณีชำระหนี้ทั้งหมด (ปิดบัญชี) ก่อน 10 ปี</t>
  </si>
  <si>
    <t>เฉลี่ยแจ้งหนี้รายปีอัตราไร่ละเท่าไร</t>
  </si>
  <si>
    <t>กำหนดชำระครั้งก่อน*</t>
  </si>
  <si>
    <t>ใส่วันครบกำหนดชำระครั้งสุดท้าย</t>
  </si>
  <si>
    <t>กรณีเปลี่ยนการใช้ที่ดินคำนวณอย่างไร</t>
  </si>
  <si>
    <t>วันที่มาชำระ*</t>
  </si>
  <si>
    <t>ใส่วันที่จะชำระเงิน</t>
  </si>
  <si>
    <t>จำนวนวัน</t>
  </si>
  <si>
    <t>สูตรจะคำนวณวันเอง</t>
  </si>
  <si>
    <t>เงินต้นคงเหลือจากงวดก่อน*</t>
  </si>
  <si>
    <t>ใส่ยอดเงินต้นคงเหลือหลังจากชำระครั้งสุดท้าย</t>
  </si>
  <si>
    <t>รวมดอกเบี้ย</t>
  </si>
  <si>
    <t>สูตรจะคำนวณดอกเบี้ยเอง</t>
  </si>
  <si>
    <t>ชำระครั้งเดียวหมดต้องชำระอีก</t>
  </si>
  <si>
    <t>ยอดรวมเงินต้นคงเหลือกับดอกเบี้ย</t>
  </si>
  <si>
    <t>กรณีผิดนัดชำระ วิธีชำระครั้งเดียวหมด</t>
  </si>
  <si>
    <t>เบี้ยปรับ</t>
  </si>
  <si>
    <t>ใส่วันที่ชำระครั้งสุดท้ายหรือวันที่ครบกำหนดกรณีไม่เคยมาชำระเลย</t>
  </si>
  <si>
    <t>ใส่วันที่ชำระเงิน</t>
  </si>
  <si>
    <t>ใส่ยอดเงินต้นคงเหลือหลังจากชำระครั้งสุดท้ายหรือยอดหนี้ทั้งหมด</t>
  </si>
  <si>
    <t>ยอดรวมเงินต้นคงเหลือ, ดอกเบี้ยและเบี้ยปรับ</t>
  </si>
  <si>
    <t>ปัญหา</t>
  </si>
  <si>
    <t>ถ้าเจ้าของที่ดินเลือกชำระครั้งเดียว แต่ผิดนัดชำระ จะคิดแต่เบี้ยปรับอย่างเดียวหรือคิดดอกเบี้ยด้วย</t>
  </si>
  <si>
    <t>ถ้าเจ้าของที่ดินเลือกชำระรายปี แล้วเปลี่ยนมาชำระครั้งเดียวหมด จะต้องลดดอกเบี้ยหรือไม่</t>
  </si>
  <si>
    <t>ถ้าเจ้าของที่ดินเลือกชำระครั้งเดีย แล้วเปลี่ยนมาชำระรายปี จะต้องคิดดอกเบี้ยเพิ่มหรือไม่</t>
  </si>
  <si>
    <t>อัตราดอกเบี้ยร้อยละ</t>
  </si>
  <si>
    <t xml:space="preserve"> - 19 -</t>
  </si>
  <si>
    <t>การ์ดเลขที่</t>
  </si>
  <si>
    <t>สจด.53/4-2</t>
  </si>
  <si>
    <t>เงินต้น+ดอกเบี้ย</t>
  </si>
  <si>
    <t>เงินต้น</t>
  </si>
  <si>
    <t>ดอกเบี้ย</t>
  </si>
  <si>
    <t>เงินต้นคงเหลือ</t>
  </si>
  <si>
    <t>ตารางคำนวณเงินค่าใช้จ่ายในการจัดรูปที่ดิน แบบผ่อนชำระเป็นรายปี</t>
  </si>
  <si>
    <t>คำอธิบายแบบฟอร์ม</t>
  </si>
  <si>
    <t>(A)</t>
  </si>
  <si>
    <t>หมายถึง</t>
  </si>
  <si>
    <t>(B)</t>
  </si>
  <si>
    <t>ชื่องานที่ได้รับอนุมัติงบประมาณ พร้อมระบุเนื้อที่</t>
  </si>
  <si>
    <t>(C)</t>
  </si>
  <si>
    <t>(D)</t>
  </si>
  <si>
    <t>(E)</t>
  </si>
  <si>
    <t>ชื่อ-สกุล เจ้าของที่ดิน หรือผู้ได้รับสิทธิในที่ดินในเขตโครงการจัดรูปที่ดิน</t>
  </si>
  <si>
    <t>(F)</t>
  </si>
  <si>
    <t>(G)</t>
  </si>
  <si>
    <t>(H)</t>
  </si>
  <si>
    <t>งาน........................................................................... (A)</t>
  </si>
  <si>
    <t>ท้องที่ ตำบล..........................อำเภอ...........................จังหวัด......................... (B)</t>
  </si>
  <si>
    <t>แผนงานจัดรูปที่ดินและจัดระบบน้ำเพื่อเกษตรกรรม ปี.................... (C)</t>
  </si>
  <si>
    <t>ต่อปี   (F)</t>
  </si>
  <si>
    <t>บาท   (E)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</si>
  <si>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</si>
  <si>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</si>
  <si>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</si>
  <si>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</si>
  <si>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</si>
  <si>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</si>
  <si>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</si>
  <si>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</si>
  <si>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</si>
  <si>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งาน..........</t>
  </si>
  <si>
    <t>ท้องที่ตำบล...อำเภอ...จังหวัด…….</t>
  </si>
  <si>
    <t xml:space="preserve">พื้นที่ก่อสร้างตามที่ได้รับอนุมัติงบประมาณ </t>
  </si>
  <si>
    <t>บาท   (H)</t>
  </si>
  <si>
    <t>จำนวนเงินต้นรวมดอกเบี้ยที่ต้องชำระรายปี</t>
  </si>
  <si>
    <t>ปีที่เริ่มผ่อนชำระ</t>
  </si>
  <si>
    <t>ปี      (G)</t>
  </si>
  <si>
    <t>ผลลัพธ์จากช่อง (3) + ช่อง (8)</t>
  </si>
  <si>
    <t>ผลลัพธ์จากช่อง (3) - ช่อง (7)</t>
  </si>
  <si>
    <t>นายรัก  จัดรูป</t>
  </si>
  <si>
    <t xml:space="preserve"> - 25 -</t>
  </si>
  <si>
    <t>ตัวอย่าง</t>
  </si>
  <si>
    <t>ค่าใช้จ่ายในการจัดรูปที่ดิน</t>
  </si>
  <si>
    <t>ค่าใช้จ่ายที่ได้จากตารางสรุปรายการคำนวณค่าใช้จ่ายในการจัดรูปที่ดิน (แบบฟอร์ม สจด.53/1 (ช่อง 16))</t>
  </si>
  <si>
    <t>นายสาม  ใจดี</t>
  </si>
  <si>
    <t>งานจัดรูปที่ดินสถานีสูบน้ำด้วยไฟฟ้าบ้านคุยลุมพุก เนื้อที่ 1,750 ไร่ (A)</t>
  </si>
  <si>
    <t>ท้องที่ ตำบลชุมช้าง  อำเภอโพนพิสัย  จังหวัดหนองคาย (B)</t>
  </si>
  <si>
    <t>สำนักงานจัดรูปที่ดินและจัดระบบน้ำเพื่อเกษตรกรรมที่ 10</t>
  </si>
  <si>
    <r>
      <t xml:space="preserve">แผนงานจัดรูปที่ดินและจัดระบบน้ำเพื่อเกษตรกรรม ปี....  </t>
    </r>
    <r>
      <rPr>
        <sz val="16"/>
        <color theme="1"/>
        <rFont val="TH SarabunPSK"/>
        <family val="2"/>
      </rPr>
      <t xml:space="preserve">หมายถึง   ปีที่แผนงานได้รับอนุมัติจาก คจก. หรือผู้ที่ได้รับมอบหมาย   </t>
    </r>
  </si>
  <si>
    <t xml:space="preserve">อัตราดอกเบี้ยร้อยละห้า กรณีผ่อนชำระรายปีตามระเบียบ คกจ. </t>
  </si>
  <si>
    <t>ระยะเวลาในการผ่อนชำระ</t>
  </si>
  <si>
    <t>วัน เดือน ปี ที่ครบกำหนดชำระ</t>
  </si>
  <si>
    <t>เงินต้นยกมาโดยปีแรกยกมาจากช่อง (E) ปีต่อไปยกยอดมาจากช่อง (9)</t>
  </si>
  <si>
    <t>อัตราดอกเบี้ยกรณีชำระรายปีโดยปีแรกให้ใส่ 0 และปีต่อไปใช้อัตราดอกเบี้ยร้อยละห้า</t>
  </si>
  <si>
    <t>เงินต้นและดอกเบี้ยที่ต้องชำระโดยใช้ยอดจากช่อง (H) ยกเว้นในปีสุดท้ายยอดเงินต้นจะคำนวณโดยสูตรคณิตศาสตร์</t>
  </si>
  <si>
    <t>ดอกเบี้ยที่ชำระโดยในปีแรกไม่ต้องชำระ และปีต่อไปนำยอดจากช่อง (3) คูณกับช่อง (5)</t>
  </si>
  <si>
    <t>เงินต้นที่ชำระโดยในปีแรกจะชำระเท่าช่อง (6) และปีต่อไปสูตรจะคำนวณลดลงโดยอัตโนมัติ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</si>
</sst>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[$-187041E]d\ mmm\ yy;@"/>
    <numFmt numFmtId="188" formatCode="[$-1870000]d/mm/yyyy;@"/>
    <numFmt numFmtId="189" formatCode="0_ ;\-0\ 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sz val="18"/>
      <name val="TH SarabunPSK"/>
      <family val="2"/>
    </font>
    <font>
      <sz val="18"/>
      <color theme="1"/>
      <name val="TH SarabunIT๙"/>
      <family val="2"/>
    </font>
    <font>
      <b/>
      <sz val="18"/>
      <color theme="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name val="TH SarabunIT๙"/>
      <family val="2"/>
    </font>
    <font>
      <b/>
      <sz val="28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84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43" fontId="3" fillId="0" borderId="2" xfId="1" applyFont="1" applyBorder="1"/>
    <xf numFmtId="43" fontId="3" fillId="0" borderId="2" xfId="0" applyNumberFormat="1" applyFont="1" applyBorder="1"/>
    <xf numFmtId="43" fontId="3" fillId="0" borderId="3" xfId="1" applyFont="1" applyBorder="1"/>
    <xf numFmtId="0" fontId="3" fillId="0" borderId="3" xfId="0" applyFont="1" applyBorder="1" applyAlignment="1">
      <alignment horizontal="center"/>
    </xf>
    <xf numFmtId="43" fontId="3" fillId="0" borderId="3" xfId="0" applyNumberFormat="1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43" fontId="3" fillId="0" borderId="4" xfId="1" applyFont="1" applyBorder="1"/>
    <xf numFmtId="43" fontId="3" fillId="0" borderId="4" xfId="0" applyNumberFormat="1" applyFont="1" applyBorder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0" fontId="4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5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188" fontId="3" fillId="0" borderId="11" xfId="0" applyNumberFormat="1" applyFont="1" applyBorder="1"/>
    <xf numFmtId="14" fontId="3" fillId="0" borderId="0" xfId="0" applyNumberFormat="1" applyFont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188" fontId="3" fillId="0" borderId="3" xfId="0" applyNumberFormat="1" applyFont="1" applyBorder="1"/>
    <xf numFmtId="2" fontId="3" fillId="0" borderId="3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/>
    <xf numFmtId="43" fontId="3" fillId="0" borderId="0" xfId="0" applyNumberFormat="1" applyFont="1" applyBorder="1"/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18" xfId="0" applyFont="1" applyBorder="1"/>
    <xf numFmtId="0" fontId="2" fillId="0" borderId="0" xfId="0" applyFont="1" applyAlignment="1">
      <alignment horizontal="center"/>
    </xf>
    <xf numFmtId="187" fontId="3" fillId="0" borderId="2" xfId="0" applyNumberFormat="1" applyFont="1" applyBorder="1" applyAlignment="1">
      <alignment horizontal="center" vertical="center"/>
    </xf>
    <xf numFmtId="187" fontId="3" fillId="0" borderId="3" xfId="0" applyNumberFormat="1" applyFont="1" applyBorder="1" applyAlignment="1">
      <alignment horizontal="center" vertical="center"/>
    </xf>
    <xf numFmtId="41" fontId="2" fillId="0" borderId="18" xfId="0" applyNumberFormat="1" applyFont="1" applyBorder="1"/>
    <xf numFmtId="43" fontId="2" fillId="0" borderId="18" xfId="0" applyNumberFormat="1" applyFont="1" applyBorder="1"/>
    <xf numFmtId="43" fontId="2" fillId="0" borderId="19" xfId="1" applyNumberFormat="1" applyFont="1" applyBorder="1"/>
    <xf numFmtId="43" fontId="3" fillId="0" borderId="3" xfId="1" applyNumberFormat="1" applyFont="1" applyBorder="1"/>
    <xf numFmtId="43" fontId="3" fillId="0" borderId="4" xfId="1" applyNumberFormat="1" applyFont="1" applyBorder="1"/>
    <xf numFmtId="43" fontId="2" fillId="0" borderId="1" xfId="1" applyNumberFormat="1" applyFont="1" applyBorder="1"/>
    <xf numFmtId="0" fontId="8" fillId="0" borderId="0" xfId="0" applyFont="1" applyBorder="1" applyAlignment="1">
      <alignment horizontal="center"/>
    </xf>
    <xf numFmtId="43" fontId="9" fillId="0" borderId="2" xfId="1" applyNumberFormat="1" applyFont="1" applyBorder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189" fontId="3" fillId="0" borderId="2" xfId="0" applyNumberFormat="1" applyFont="1" applyBorder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9" fontId="3" fillId="0" borderId="4" xfId="0" applyNumberFormat="1" applyFont="1" applyBorder="1" applyAlignment="1">
      <alignment horizontal="center"/>
    </xf>
    <xf numFmtId="43" fontId="11" fillId="0" borderId="0" xfId="0" applyNumberFormat="1" applyFont="1"/>
    <xf numFmtId="43" fontId="3" fillId="0" borderId="0" xfId="0" applyNumberFormat="1" applyFont="1"/>
    <xf numFmtId="0" fontId="13" fillId="0" borderId="0" xfId="2" applyFont="1" applyAlignment="1">
      <alignment horizontal="center"/>
    </xf>
    <xf numFmtId="0" fontId="14" fillId="0" borderId="0" xfId="2" applyFont="1"/>
    <xf numFmtId="0" fontId="15" fillId="0" borderId="0" xfId="2" applyFont="1"/>
    <xf numFmtId="0" fontId="15" fillId="0" borderId="0" xfId="2" applyFont="1" applyAlignment="1">
      <alignment horizontal="center"/>
    </xf>
    <xf numFmtId="0" fontId="13" fillId="0" borderId="0" xfId="2" applyFont="1"/>
    <xf numFmtId="0" fontId="15" fillId="0" borderId="0" xfId="2" applyFont="1" applyAlignment="1">
      <alignment horizontal="left"/>
    </xf>
    <xf numFmtId="0" fontId="16" fillId="0" borderId="0" xfId="2" applyFont="1" applyAlignment="1"/>
    <xf numFmtId="0" fontId="3" fillId="0" borderId="0" xfId="2" applyFont="1" applyAlignment="1"/>
    <xf numFmtId="0" fontId="17" fillId="0" borderId="0" xfId="2" applyFont="1" applyFill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Border="1"/>
    <xf numFmtId="0" fontId="13" fillId="0" borderId="0" xfId="0" quotePrefix="1" applyFont="1" applyAlignment="1">
      <alignment horizontal="center"/>
    </xf>
    <xf numFmtId="0" fontId="19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0" fillId="0" borderId="2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workbookViewId="0">
      <selection activeCell="H57" sqref="H57"/>
    </sheetView>
  </sheetViews>
  <sheetFormatPr defaultColWidth="9" defaultRowHeight="23.4" x14ac:dyDescent="0.45"/>
  <cols>
    <col min="1" max="1" width="7.5" style="2" customWidth="1"/>
    <col min="2" max="2" width="15.59765625" style="2" customWidth="1"/>
    <col min="3" max="3" width="13.59765625" style="2" customWidth="1"/>
    <col min="4" max="4" width="15.296875" style="2" customWidth="1"/>
    <col min="5" max="5" width="12.19921875" style="2" customWidth="1"/>
    <col min="6" max="6" width="12.69921875" style="2" customWidth="1"/>
    <col min="7" max="7" width="15.59765625" style="2" customWidth="1"/>
    <col min="8" max="8" width="15.5" style="2" customWidth="1"/>
    <col min="9" max="9" width="18.09765625" style="2" customWidth="1"/>
    <col min="10" max="10" width="12.59765625" style="2" customWidth="1"/>
    <col min="11" max="16384" width="9" style="2"/>
  </cols>
  <sheetData>
    <row r="1" spans="1:10" x14ac:dyDescent="0.45">
      <c r="I1" s="52" t="s">
        <v>37</v>
      </c>
    </row>
    <row r="2" spans="1:10" x14ac:dyDescent="0.45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38"/>
    </row>
    <row r="3" spans="1:10" x14ac:dyDescent="0.45">
      <c r="A3" s="81" t="s">
        <v>55</v>
      </c>
      <c r="B3" s="81"/>
      <c r="C3" s="81"/>
      <c r="D3" s="81"/>
      <c r="E3" s="81"/>
      <c r="F3" s="81"/>
      <c r="G3" s="81"/>
      <c r="H3" s="81"/>
      <c r="I3" s="81"/>
      <c r="J3" s="38"/>
    </row>
    <row r="4" spans="1:10" x14ac:dyDescent="0.45">
      <c r="A4" s="81" t="s">
        <v>56</v>
      </c>
      <c r="B4" s="81"/>
      <c r="C4" s="81"/>
      <c r="D4" s="81"/>
      <c r="E4" s="81"/>
      <c r="F4" s="81"/>
      <c r="G4" s="81"/>
      <c r="H4" s="81"/>
      <c r="I4" s="81"/>
      <c r="J4" s="38"/>
    </row>
    <row r="5" spans="1:10" x14ac:dyDescent="0.4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38"/>
    </row>
    <row r="6" spans="1:10" x14ac:dyDescent="0.45">
      <c r="A6" s="53"/>
      <c r="B6" s="53"/>
      <c r="C6" s="53"/>
      <c r="D6" s="53"/>
      <c r="E6" s="53"/>
      <c r="F6" s="53"/>
      <c r="G6" s="53"/>
      <c r="H6" s="53"/>
      <c r="I6" s="53"/>
      <c r="J6" s="1"/>
    </row>
    <row r="7" spans="1:10" x14ac:dyDescent="0.45">
      <c r="A7" s="54" t="s">
        <v>57</v>
      </c>
      <c r="B7" s="1"/>
      <c r="C7" s="1"/>
      <c r="D7" s="1"/>
      <c r="E7" s="1"/>
      <c r="F7" s="1"/>
      <c r="G7" s="1"/>
      <c r="H7" s="1"/>
      <c r="I7" s="1"/>
    </row>
    <row r="8" spans="1:10" x14ac:dyDescent="0.45">
      <c r="A8" s="3" t="s">
        <v>1</v>
      </c>
      <c r="C8" s="39"/>
      <c r="D8" s="39"/>
      <c r="E8" s="39"/>
      <c r="F8" s="54" t="s">
        <v>49</v>
      </c>
      <c r="G8" s="40"/>
      <c r="H8" s="51" t="s">
        <v>36</v>
      </c>
      <c r="I8" s="56"/>
    </row>
    <row r="9" spans="1:10" x14ac:dyDescent="0.45">
      <c r="A9" s="3" t="s">
        <v>81</v>
      </c>
      <c r="B9" s="3"/>
      <c r="C9" s="45"/>
      <c r="D9" s="3" t="s">
        <v>59</v>
      </c>
      <c r="E9" s="40"/>
      <c r="F9" s="55"/>
      <c r="G9" s="3"/>
    </row>
    <row r="10" spans="1:10" x14ac:dyDescent="0.45">
      <c r="A10" s="3" t="s">
        <v>34</v>
      </c>
      <c r="C10" s="43"/>
      <c r="D10" s="3" t="s">
        <v>58</v>
      </c>
      <c r="E10" s="3"/>
      <c r="F10" s="55"/>
    </row>
    <row r="11" spans="1:10" x14ac:dyDescent="0.45">
      <c r="A11" s="3" t="s">
        <v>3</v>
      </c>
      <c r="B11" s="3"/>
      <c r="C11" s="43"/>
      <c r="D11" s="15" t="s">
        <v>75</v>
      </c>
      <c r="E11" s="3"/>
      <c r="F11" s="3"/>
    </row>
    <row r="12" spans="1:10" x14ac:dyDescent="0.45">
      <c r="A12" s="54" t="s">
        <v>7</v>
      </c>
      <c r="C12" s="44">
        <f>ROUNDUP((C9+((C9*0.05)*6))/10,0)</f>
        <v>0</v>
      </c>
      <c r="D12" s="3" t="s">
        <v>72</v>
      </c>
      <c r="E12" s="3"/>
      <c r="F12" s="3"/>
    </row>
    <row r="13" spans="1:10" x14ac:dyDescent="0.45">
      <c r="A13" s="3"/>
      <c r="C13" s="60">
        <f>B29/10</f>
        <v>0</v>
      </c>
    </row>
    <row r="14" spans="1:10" x14ac:dyDescent="0.45">
      <c r="A14" s="71" t="s">
        <v>4</v>
      </c>
      <c r="B14" s="71" t="s">
        <v>5</v>
      </c>
      <c r="C14" s="71" t="s">
        <v>6</v>
      </c>
      <c r="D14" s="71" t="s">
        <v>38</v>
      </c>
      <c r="E14" s="71" t="s">
        <v>2</v>
      </c>
      <c r="F14" s="71" t="s">
        <v>7</v>
      </c>
      <c r="G14" s="71" t="s">
        <v>39</v>
      </c>
      <c r="H14" s="71" t="s">
        <v>40</v>
      </c>
      <c r="I14" s="71" t="s">
        <v>41</v>
      </c>
    </row>
    <row r="15" spans="1:10" x14ac:dyDescent="0.45">
      <c r="A15" s="72" t="s">
        <v>60</v>
      </c>
      <c r="B15" s="72" t="s">
        <v>61</v>
      </c>
      <c r="C15" s="72" t="s">
        <v>62</v>
      </c>
      <c r="D15" s="72" t="s">
        <v>63</v>
      </c>
      <c r="E15" s="72" t="s">
        <v>64</v>
      </c>
      <c r="F15" s="72" t="s">
        <v>65</v>
      </c>
      <c r="G15" s="72" t="s">
        <v>66</v>
      </c>
      <c r="H15" s="72" t="s">
        <v>67</v>
      </c>
      <c r="I15" s="72" t="s">
        <v>68</v>
      </c>
    </row>
    <row r="16" spans="1:10" x14ac:dyDescent="0.45">
      <c r="A16" s="4"/>
      <c r="B16" s="41"/>
      <c r="C16" s="5">
        <f>C9</f>
        <v>0</v>
      </c>
      <c r="D16" s="6">
        <f>C16+H16</f>
        <v>0</v>
      </c>
      <c r="E16" s="4"/>
      <c r="F16" s="50">
        <f>F9</f>
        <v>0</v>
      </c>
      <c r="G16" s="5">
        <f>F16-H16</f>
        <v>0</v>
      </c>
      <c r="H16" s="7">
        <f>C16*(E16/100)</f>
        <v>0</v>
      </c>
      <c r="I16" s="5">
        <f t="shared" ref="I16:I25" si="0">C16-G16</f>
        <v>0</v>
      </c>
    </row>
    <row r="17" spans="1:10" x14ac:dyDescent="0.45">
      <c r="A17" s="8"/>
      <c r="B17" s="42"/>
      <c r="C17" s="7">
        <f t="shared" ref="C17:C25" si="1">I16</f>
        <v>0</v>
      </c>
      <c r="D17" s="9">
        <f t="shared" ref="D17:D25" si="2">C17+H17</f>
        <v>0</v>
      </c>
      <c r="E17" s="8"/>
      <c r="F17" s="46">
        <f>F16</f>
        <v>0</v>
      </c>
      <c r="G17" s="7">
        <f t="shared" ref="G17:G24" si="3">F17-H17</f>
        <v>0</v>
      </c>
      <c r="H17" s="7">
        <f>C17*(E17/100)</f>
        <v>0</v>
      </c>
      <c r="I17" s="7">
        <f>C17-G17</f>
        <v>0</v>
      </c>
    </row>
    <row r="18" spans="1:10" x14ac:dyDescent="0.45">
      <c r="A18" s="8"/>
      <c r="B18" s="42"/>
      <c r="C18" s="7">
        <f t="shared" si="1"/>
        <v>0</v>
      </c>
      <c r="D18" s="9">
        <f t="shared" si="2"/>
        <v>0</v>
      </c>
      <c r="E18" s="8"/>
      <c r="F18" s="46">
        <f t="shared" ref="F18:F24" si="4">F17</f>
        <v>0</v>
      </c>
      <c r="G18" s="7">
        <f t="shared" si="3"/>
        <v>0</v>
      </c>
      <c r="H18" s="7">
        <f t="shared" ref="H18:H25" si="5">C18*(E18/100)</f>
        <v>0</v>
      </c>
      <c r="I18" s="7">
        <f t="shared" si="0"/>
        <v>0</v>
      </c>
    </row>
    <row r="19" spans="1:10" x14ac:dyDescent="0.45">
      <c r="A19" s="8"/>
      <c r="B19" s="42"/>
      <c r="C19" s="7">
        <f t="shared" si="1"/>
        <v>0</v>
      </c>
      <c r="D19" s="9">
        <f t="shared" si="2"/>
        <v>0</v>
      </c>
      <c r="E19" s="8"/>
      <c r="F19" s="46">
        <f t="shared" si="4"/>
        <v>0</v>
      </c>
      <c r="G19" s="7">
        <f t="shared" si="3"/>
        <v>0</v>
      </c>
      <c r="H19" s="7">
        <f t="shared" si="5"/>
        <v>0</v>
      </c>
      <c r="I19" s="7">
        <f t="shared" si="0"/>
        <v>0</v>
      </c>
    </row>
    <row r="20" spans="1:10" x14ac:dyDescent="0.45">
      <c r="A20" s="8"/>
      <c r="B20" s="42"/>
      <c r="C20" s="7">
        <f>I19</f>
        <v>0</v>
      </c>
      <c r="D20" s="9">
        <f t="shared" si="2"/>
        <v>0</v>
      </c>
      <c r="E20" s="8"/>
      <c r="F20" s="46">
        <f>F19</f>
        <v>0</v>
      </c>
      <c r="G20" s="7">
        <f t="shared" si="3"/>
        <v>0</v>
      </c>
      <c r="H20" s="7">
        <f t="shared" si="5"/>
        <v>0</v>
      </c>
      <c r="I20" s="7">
        <f t="shared" si="0"/>
        <v>0</v>
      </c>
    </row>
    <row r="21" spans="1:10" x14ac:dyDescent="0.45">
      <c r="A21" s="8"/>
      <c r="B21" s="42"/>
      <c r="C21" s="7">
        <f>I20</f>
        <v>0</v>
      </c>
      <c r="D21" s="9">
        <f t="shared" si="2"/>
        <v>0</v>
      </c>
      <c r="E21" s="8"/>
      <c r="F21" s="46">
        <f t="shared" si="4"/>
        <v>0</v>
      </c>
      <c r="G21" s="7">
        <f t="shared" si="3"/>
        <v>0</v>
      </c>
      <c r="H21" s="7">
        <f t="shared" si="5"/>
        <v>0</v>
      </c>
      <c r="I21" s="7">
        <f t="shared" si="0"/>
        <v>0</v>
      </c>
    </row>
    <row r="22" spans="1:10" x14ac:dyDescent="0.45">
      <c r="A22" s="8"/>
      <c r="B22" s="42"/>
      <c r="C22" s="7">
        <f t="shared" si="1"/>
        <v>0</v>
      </c>
      <c r="D22" s="9">
        <f t="shared" si="2"/>
        <v>0</v>
      </c>
      <c r="E22" s="8"/>
      <c r="F22" s="46">
        <f t="shared" si="4"/>
        <v>0</v>
      </c>
      <c r="G22" s="7">
        <f t="shared" si="3"/>
        <v>0</v>
      </c>
      <c r="H22" s="7">
        <f t="shared" si="5"/>
        <v>0</v>
      </c>
      <c r="I22" s="7">
        <f t="shared" si="0"/>
        <v>0</v>
      </c>
    </row>
    <row r="23" spans="1:10" x14ac:dyDescent="0.45">
      <c r="A23" s="8"/>
      <c r="B23" s="42"/>
      <c r="C23" s="7">
        <f t="shared" si="1"/>
        <v>0</v>
      </c>
      <c r="D23" s="9">
        <f t="shared" si="2"/>
        <v>0</v>
      </c>
      <c r="E23" s="8"/>
      <c r="F23" s="46">
        <f t="shared" si="4"/>
        <v>0</v>
      </c>
      <c r="G23" s="7">
        <f t="shared" si="3"/>
        <v>0</v>
      </c>
      <c r="H23" s="7">
        <f t="shared" si="5"/>
        <v>0</v>
      </c>
      <c r="I23" s="7">
        <f t="shared" si="0"/>
        <v>0</v>
      </c>
    </row>
    <row r="24" spans="1:10" x14ac:dyDescent="0.45">
      <c r="A24" s="8"/>
      <c r="B24" s="42"/>
      <c r="C24" s="7">
        <f t="shared" si="1"/>
        <v>0</v>
      </c>
      <c r="D24" s="9">
        <f t="shared" si="2"/>
        <v>0</v>
      </c>
      <c r="E24" s="8"/>
      <c r="F24" s="46">
        <f t="shared" si="4"/>
        <v>0</v>
      </c>
      <c r="G24" s="7">
        <f t="shared" si="3"/>
        <v>0</v>
      </c>
      <c r="H24" s="7">
        <f t="shared" si="5"/>
        <v>0</v>
      </c>
      <c r="I24" s="7">
        <f t="shared" si="0"/>
        <v>0</v>
      </c>
    </row>
    <row r="25" spans="1:10" x14ac:dyDescent="0.45">
      <c r="A25" s="11"/>
      <c r="B25" s="42"/>
      <c r="C25" s="12">
        <f t="shared" si="1"/>
        <v>0</v>
      </c>
      <c r="D25" s="13">
        <f t="shared" si="2"/>
        <v>0</v>
      </c>
      <c r="E25" s="11"/>
      <c r="F25" s="47">
        <f>G25+H25</f>
        <v>0</v>
      </c>
      <c r="G25" s="12">
        <f>C25</f>
        <v>0</v>
      </c>
      <c r="H25" s="7">
        <f t="shared" si="5"/>
        <v>0</v>
      </c>
      <c r="I25" s="12">
        <f t="shared" si="0"/>
        <v>0</v>
      </c>
    </row>
    <row r="26" spans="1:10" x14ac:dyDescent="0.45">
      <c r="A26" s="78" t="s">
        <v>8</v>
      </c>
      <c r="B26" s="79"/>
      <c r="C26" s="79"/>
      <c r="D26" s="79"/>
      <c r="E26" s="80"/>
      <c r="F26" s="48">
        <f>SUM(F16:F25)</f>
        <v>0</v>
      </c>
      <c r="G26" s="14">
        <f>SUM(G16:G25)</f>
        <v>0</v>
      </c>
      <c r="H26" s="14">
        <f>SUM(H16:H25)</f>
        <v>0</v>
      </c>
      <c r="I26" s="14"/>
      <c r="J26" s="16"/>
    </row>
    <row r="27" spans="1:10" hidden="1" x14ac:dyDescent="0.45">
      <c r="A27" s="15"/>
      <c r="B27" s="15"/>
      <c r="C27" s="15"/>
      <c r="D27" s="15"/>
      <c r="E27" s="49" t="s">
        <v>35</v>
      </c>
      <c r="F27" s="15"/>
      <c r="G27" s="16"/>
      <c r="H27" s="16"/>
      <c r="I27" s="16"/>
    </row>
    <row r="28" spans="1:10" hidden="1" x14ac:dyDescent="0.45"/>
    <row r="29" spans="1:10" hidden="1" x14ac:dyDescent="0.45">
      <c r="A29" s="17" t="s">
        <v>9</v>
      </c>
      <c r="B29" s="18"/>
      <c r="C29" s="19"/>
      <c r="D29" s="20"/>
      <c r="H29" s="21" t="s">
        <v>10</v>
      </c>
    </row>
    <row r="30" spans="1:10" hidden="1" x14ac:dyDescent="0.45">
      <c r="A30" s="22" t="s">
        <v>11</v>
      </c>
      <c r="B30" s="23"/>
      <c r="C30" s="24"/>
      <c r="D30" s="25">
        <v>44562</v>
      </c>
      <c r="E30" s="2" t="s">
        <v>12</v>
      </c>
      <c r="F30" s="26"/>
      <c r="H30" s="21" t="s">
        <v>13</v>
      </c>
    </row>
    <row r="31" spans="1:10" hidden="1" x14ac:dyDescent="0.45">
      <c r="A31" s="27" t="s">
        <v>14</v>
      </c>
      <c r="B31" s="28"/>
      <c r="C31" s="29"/>
      <c r="D31" s="30">
        <v>44591</v>
      </c>
      <c r="E31" s="2" t="s">
        <v>15</v>
      </c>
      <c r="F31" s="26"/>
    </row>
    <row r="32" spans="1:10" hidden="1" x14ac:dyDescent="0.45">
      <c r="A32" s="27" t="s">
        <v>16</v>
      </c>
      <c r="B32" s="28"/>
      <c r="C32" s="29"/>
      <c r="D32" s="10">
        <f>D31-D30</f>
        <v>29</v>
      </c>
      <c r="E32" s="2" t="s">
        <v>17</v>
      </c>
    </row>
    <row r="33" spans="1:5" hidden="1" x14ac:dyDescent="0.45">
      <c r="A33" s="27" t="s">
        <v>18</v>
      </c>
      <c r="B33" s="28"/>
      <c r="C33" s="29"/>
      <c r="D33" s="7">
        <v>5806.32</v>
      </c>
      <c r="E33" s="2" t="s">
        <v>19</v>
      </c>
    </row>
    <row r="34" spans="1:5" hidden="1" x14ac:dyDescent="0.45">
      <c r="A34" s="27" t="s">
        <v>2</v>
      </c>
      <c r="B34" s="28"/>
      <c r="C34" s="29"/>
      <c r="D34" s="10">
        <v>5</v>
      </c>
    </row>
    <row r="35" spans="1:5" hidden="1" x14ac:dyDescent="0.45">
      <c r="A35" s="27" t="s">
        <v>20</v>
      </c>
      <c r="B35" s="28"/>
      <c r="C35" s="29"/>
      <c r="D35" s="31">
        <f>(D33*(D34/100)*D32)/365</f>
        <v>23.066202739726023</v>
      </c>
      <c r="E35" s="2" t="s">
        <v>21</v>
      </c>
    </row>
    <row r="36" spans="1:5" hidden="1" x14ac:dyDescent="0.45">
      <c r="A36" s="32" t="s">
        <v>22</v>
      </c>
      <c r="B36" s="33"/>
      <c r="C36" s="34"/>
      <c r="D36" s="13">
        <f>D33+D35</f>
        <v>5829.3862027397254</v>
      </c>
      <c r="E36" s="2" t="s">
        <v>23</v>
      </c>
    </row>
    <row r="37" spans="1:5" hidden="1" x14ac:dyDescent="0.45">
      <c r="A37" s="35"/>
      <c r="B37" s="35"/>
      <c r="C37" s="35"/>
      <c r="D37" s="36"/>
    </row>
    <row r="38" spans="1:5" hidden="1" x14ac:dyDescent="0.45">
      <c r="A38" s="21" t="s">
        <v>24</v>
      </c>
    </row>
    <row r="39" spans="1:5" hidden="1" x14ac:dyDescent="0.45">
      <c r="A39" s="17"/>
      <c r="B39" s="18"/>
      <c r="C39" s="18"/>
      <c r="D39" s="37" t="s">
        <v>25</v>
      </c>
    </row>
    <row r="40" spans="1:5" hidden="1" x14ac:dyDescent="0.45">
      <c r="A40" s="22" t="s">
        <v>11</v>
      </c>
      <c r="B40" s="23"/>
      <c r="C40" s="24"/>
      <c r="D40" s="25">
        <v>44562</v>
      </c>
      <c r="E40" s="2" t="s">
        <v>26</v>
      </c>
    </row>
    <row r="41" spans="1:5" hidden="1" x14ac:dyDescent="0.45">
      <c r="A41" s="27" t="s">
        <v>14</v>
      </c>
      <c r="B41" s="28"/>
      <c r="C41" s="29"/>
      <c r="D41" s="30">
        <v>44591</v>
      </c>
      <c r="E41" s="2" t="s">
        <v>27</v>
      </c>
    </row>
    <row r="42" spans="1:5" hidden="1" x14ac:dyDescent="0.45">
      <c r="A42" s="27" t="s">
        <v>16</v>
      </c>
      <c r="B42" s="28"/>
      <c r="C42" s="29"/>
      <c r="D42" s="10">
        <f>D41-D40</f>
        <v>29</v>
      </c>
      <c r="E42" s="2" t="s">
        <v>17</v>
      </c>
    </row>
    <row r="43" spans="1:5" hidden="1" x14ac:dyDescent="0.45">
      <c r="A43" s="27" t="s">
        <v>18</v>
      </c>
      <c r="B43" s="28"/>
      <c r="C43" s="29"/>
      <c r="D43" s="7">
        <v>5806.32</v>
      </c>
      <c r="E43" s="2" t="s">
        <v>28</v>
      </c>
    </row>
    <row r="44" spans="1:5" hidden="1" x14ac:dyDescent="0.45">
      <c r="A44" s="27" t="s">
        <v>2</v>
      </c>
      <c r="B44" s="28"/>
      <c r="C44" s="29"/>
      <c r="D44" s="10">
        <v>3</v>
      </c>
    </row>
    <row r="45" spans="1:5" hidden="1" x14ac:dyDescent="0.45">
      <c r="A45" s="27" t="s">
        <v>20</v>
      </c>
      <c r="B45" s="28"/>
      <c r="C45" s="29"/>
      <c r="D45" s="31">
        <f>(D43*(D44/100)*D42)/365</f>
        <v>13.839721643835615</v>
      </c>
      <c r="E45" s="2" t="s">
        <v>21</v>
      </c>
    </row>
    <row r="46" spans="1:5" hidden="1" x14ac:dyDescent="0.45">
      <c r="A46" s="32" t="s">
        <v>22</v>
      </c>
      <c r="B46" s="33"/>
      <c r="C46" s="34"/>
      <c r="D46" s="13"/>
      <c r="E46" s="2" t="s">
        <v>29</v>
      </c>
    </row>
    <row r="47" spans="1:5" hidden="1" x14ac:dyDescent="0.45"/>
    <row r="48" spans="1:5" hidden="1" x14ac:dyDescent="0.45"/>
    <row r="49" spans="1:9" hidden="1" x14ac:dyDescent="0.45">
      <c r="A49" s="2" t="s">
        <v>30</v>
      </c>
    </row>
    <row r="50" spans="1:9" hidden="1" x14ac:dyDescent="0.45">
      <c r="B50" s="2" t="s">
        <v>31</v>
      </c>
    </row>
    <row r="51" spans="1:9" hidden="1" x14ac:dyDescent="0.45">
      <c r="B51" s="2" t="s">
        <v>32</v>
      </c>
    </row>
    <row r="52" spans="1:9" hidden="1" x14ac:dyDescent="0.45">
      <c r="B52" s="2" t="s">
        <v>33</v>
      </c>
    </row>
    <row r="53" spans="1:9" hidden="1" x14ac:dyDescent="0.45"/>
    <row r="54" spans="1:9" x14ac:dyDescent="0.45">
      <c r="A54" s="77"/>
      <c r="B54" s="77"/>
      <c r="C54" s="77"/>
      <c r="D54" s="77"/>
      <c r="E54" s="77"/>
      <c r="F54" s="77"/>
      <c r="G54" s="77"/>
      <c r="H54" s="77"/>
      <c r="I54" s="77"/>
    </row>
  </sheetData>
  <mergeCells count="6">
    <mergeCell ref="A54:I54"/>
    <mergeCell ref="A26:E26"/>
    <mergeCell ref="A2:I2"/>
    <mergeCell ref="A5:I5"/>
    <mergeCell ref="A3:I3"/>
    <mergeCell ref="A4:I4"/>
  </mergeCells>
  <printOptions horizontalCentered="1"/>
  <pageMargins left="0.59055118110236227" right="0.51181102362204722" top="0.47244094488188981" bottom="0.31496062992125984" header="0.43307086614173229" footer="0.31496062992125984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E23"/>
  <sheetViews>
    <sheetView showGridLines="0" tabSelected="1" workbookViewId="0">
      <selection activeCell="E8" sqref="E8"/>
    </sheetView>
  </sheetViews>
  <sheetFormatPr defaultColWidth="8.19921875" defaultRowHeight="21" x14ac:dyDescent="0.4"/>
  <cols>
    <col min="1" max="1" width="4.296875" style="62" customWidth="1"/>
    <col min="2" max="2" width="2.796875" style="66" customWidth="1"/>
    <col min="3" max="3" width="20.19921875" style="64" customWidth="1"/>
    <col min="4" max="4" width="9.19921875" style="65" customWidth="1"/>
    <col min="5" max="5" width="84.59765625" style="64" customWidth="1"/>
    <col min="6" max="256" width="8.19921875" style="64"/>
    <col min="257" max="257" width="4.296875" style="64" customWidth="1"/>
    <col min="258" max="258" width="2.796875" style="64" customWidth="1"/>
    <col min="259" max="259" width="40.3984375" style="64" customWidth="1"/>
    <col min="260" max="260" width="9.19921875" style="64" customWidth="1"/>
    <col min="261" max="261" width="69.19921875" style="64" customWidth="1"/>
    <col min="262" max="512" width="8.19921875" style="64"/>
    <col min="513" max="513" width="4.296875" style="64" customWidth="1"/>
    <col min="514" max="514" width="2.796875" style="64" customWidth="1"/>
    <col min="515" max="515" width="40.3984375" style="64" customWidth="1"/>
    <col min="516" max="516" width="9.19921875" style="64" customWidth="1"/>
    <col min="517" max="517" width="69.19921875" style="64" customWidth="1"/>
    <col min="518" max="768" width="8.19921875" style="64"/>
    <col min="769" max="769" width="4.296875" style="64" customWidth="1"/>
    <col min="770" max="770" width="2.796875" style="64" customWidth="1"/>
    <col min="771" max="771" width="40.3984375" style="64" customWidth="1"/>
    <col min="772" max="772" width="9.19921875" style="64" customWidth="1"/>
    <col min="773" max="773" width="69.19921875" style="64" customWidth="1"/>
    <col min="774" max="1024" width="8.19921875" style="64"/>
    <col min="1025" max="1025" width="4.296875" style="64" customWidth="1"/>
    <col min="1026" max="1026" width="2.796875" style="64" customWidth="1"/>
    <col min="1027" max="1027" width="40.3984375" style="64" customWidth="1"/>
    <col min="1028" max="1028" width="9.19921875" style="64" customWidth="1"/>
    <col min="1029" max="1029" width="69.19921875" style="64" customWidth="1"/>
    <col min="1030" max="1280" width="8.19921875" style="64"/>
    <col min="1281" max="1281" width="4.296875" style="64" customWidth="1"/>
    <col min="1282" max="1282" width="2.796875" style="64" customWidth="1"/>
    <col min="1283" max="1283" width="40.3984375" style="64" customWidth="1"/>
    <col min="1284" max="1284" width="9.19921875" style="64" customWidth="1"/>
    <col min="1285" max="1285" width="69.19921875" style="64" customWidth="1"/>
    <col min="1286" max="1536" width="8.19921875" style="64"/>
    <col min="1537" max="1537" width="4.296875" style="64" customWidth="1"/>
    <col min="1538" max="1538" width="2.796875" style="64" customWidth="1"/>
    <col min="1539" max="1539" width="40.3984375" style="64" customWidth="1"/>
    <col min="1540" max="1540" width="9.19921875" style="64" customWidth="1"/>
    <col min="1541" max="1541" width="69.19921875" style="64" customWidth="1"/>
    <col min="1542" max="1792" width="8.19921875" style="64"/>
    <col min="1793" max="1793" width="4.296875" style="64" customWidth="1"/>
    <col min="1794" max="1794" width="2.796875" style="64" customWidth="1"/>
    <col min="1795" max="1795" width="40.3984375" style="64" customWidth="1"/>
    <col min="1796" max="1796" width="9.19921875" style="64" customWidth="1"/>
    <col min="1797" max="1797" width="69.19921875" style="64" customWidth="1"/>
    <col min="1798" max="2048" width="8.19921875" style="64"/>
    <col min="2049" max="2049" width="4.296875" style="64" customWidth="1"/>
    <col min="2050" max="2050" width="2.796875" style="64" customWidth="1"/>
    <col min="2051" max="2051" width="40.3984375" style="64" customWidth="1"/>
    <col min="2052" max="2052" width="9.19921875" style="64" customWidth="1"/>
    <col min="2053" max="2053" width="69.19921875" style="64" customWidth="1"/>
    <col min="2054" max="2304" width="8.19921875" style="64"/>
    <col min="2305" max="2305" width="4.296875" style="64" customWidth="1"/>
    <col min="2306" max="2306" width="2.796875" style="64" customWidth="1"/>
    <col min="2307" max="2307" width="40.3984375" style="64" customWidth="1"/>
    <col min="2308" max="2308" width="9.19921875" style="64" customWidth="1"/>
    <col min="2309" max="2309" width="69.19921875" style="64" customWidth="1"/>
    <col min="2310" max="2560" width="8.19921875" style="64"/>
    <col min="2561" max="2561" width="4.296875" style="64" customWidth="1"/>
    <col min="2562" max="2562" width="2.796875" style="64" customWidth="1"/>
    <col min="2563" max="2563" width="40.3984375" style="64" customWidth="1"/>
    <col min="2564" max="2564" width="9.19921875" style="64" customWidth="1"/>
    <col min="2565" max="2565" width="69.19921875" style="64" customWidth="1"/>
    <col min="2566" max="2816" width="8.19921875" style="64"/>
    <col min="2817" max="2817" width="4.296875" style="64" customWidth="1"/>
    <col min="2818" max="2818" width="2.796875" style="64" customWidth="1"/>
    <col min="2819" max="2819" width="40.3984375" style="64" customWidth="1"/>
    <col min="2820" max="2820" width="9.19921875" style="64" customWidth="1"/>
    <col min="2821" max="2821" width="69.19921875" style="64" customWidth="1"/>
    <col min="2822" max="3072" width="8.19921875" style="64"/>
    <col min="3073" max="3073" width="4.296875" style="64" customWidth="1"/>
    <col min="3074" max="3074" width="2.796875" style="64" customWidth="1"/>
    <col min="3075" max="3075" width="40.3984375" style="64" customWidth="1"/>
    <col min="3076" max="3076" width="9.19921875" style="64" customWidth="1"/>
    <col min="3077" max="3077" width="69.19921875" style="64" customWidth="1"/>
    <col min="3078" max="3328" width="8.19921875" style="64"/>
    <col min="3329" max="3329" width="4.296875" style="64" customWidth="1"/>
    <col min="3330" max="3330" width="2.796875" style="64" customWidth="1"/>
    <col min="3331" max="3331" width="40.3984375" style="64" customWidth="1"/>
    <col min="3332" max="3332" width="9.19921875" style="64" customWidth="1"/>
    <col min="3333" max="3333" width="69.19921875" style="64" customWidth="1"/>
    <col min="3334" max="3584" width="8.19921875" style="64"/>
    <col min="3585" max="3585" width="4.296875" style="64" customWidth="1"/>
    <col min="3586" max="3586" width="2.796875" style="64" customWidth="1"/>
    <col min="3587" max="3587" width="40.3984375" style="64" customWidth="1"/>
    <col min="3588" max="3588" width="9.19921875" style="64" customWidth="1"/>
    <col min="3589" max="3589" width="69.19921875" style="64" customWidth="1"/>
    <col min="3590" max="3840" width="8.19921875" style="64"/>
    <col min="3841" max="3841" width="4.296875" style="64" customWidth="1"/>
    <col min="3842" max="3842" width="2.796875" style="64" customWidth="1"/>
    <col min="3843" max="3843" width="40.3984375" style="64" customWidth="1"/>
    <col min="3844" max="3844" width="9.19921875" style="64" customWidth="1"/>
    <col min="3845" max="3845" width="69.19921875" style="64" customWidth="1"/>
    <col min="3846" max="4096" width="8.19921875" style="64"/>
    <col min="4097" max="4097" width="4.296875" style="64" customWidth="1"/>
    <col min="4098" max="4098" width="2.796875" style="64" customWidth="1"/>
    <col min="4099" max="4099" width="40.3984375" style="64" customWidth="1"/>
    <col min="4100" max="4100" width="9.19921875" style="64" customWidth="1"/>
    <col min="4101" max="4101" width="69.19921875" style="64" customWidth="1"/>
    <col min="4102" max="4352" width="8.19921875" style="64"/>
    <col min="4353" max="4353" width="4.296875" style="64" customWidth="1"/>
    <col min="4354" max="4354" width="2.796875" style="64" customWidth="1"/>
    <col min="4355" max="4355" width="40.3984375" style="64" customWidth="1"/>
    <col min="4356" max="4356" width="9.19921875" style="64" customWidth="1"/>
    <col min="4357" max="4357" width="69.19921875" style="64" customWidth="1"/>
    <col min="4358" max="4608" width="8.19921875" style="64"/>
    <col min="4609" max="4609" width="4.296875" style="64" customWidth="1"/>
    <col min="4610" max="4610" width="2.796875" style="64" customWidth="1"/>
    <col min="4611" max="4611" width="40.3984375" style="64" customWidth="1"/>
    <col min="4612" max="4612" width="9.19921875" style="64" customWidth="1"/>
    <col min="4613" max="4613" width="69.19921875" style="64" customWidth="1"/>
    <col min="4614" max="4864" width="8.19921875" style="64"/>
    <col min="4865" max="4865" width="4.296875" style="64" customWidth="1"/>
    <col min="4866" max="4866" width="2.796875" style="64" customWidth="1"/>
    <col min="4867" max="4867" width="40.3984375" style="64" customWidth="1"/>
    <col min="4868" max="4868" width="9.19921875" style="64" customWidth="1"/>
    <col min="4869" max="4869" width="69.19921875" style="64" customWidth="1"/>
    <col min="4870" max="5120" width="8.19921875" style="64"/>
    <col min="5121" max="5121" width="4.296875" style="64" customWidth="1"/>
    <col min="5122" max="5122" width="2.796875" style="64" customWidth="1"/>
    <col min="5123" max="5123" width="40.3984375" style="64" customWidth="1"/>
    <col min="5124" max="5124" width="9.19921875" style="64" customWidth="1"/>
    <col min="5125" max="5125" width="69.19921875" style="64" customWidth="1"/>
    <col min="5126" max="5376" width="8.19921875" style="64"/>
    <col min="5377" max="5377" width="4.296875" style="64" customWidth="1"/>
    <col min="5378" max="5378" width="2.796875" style="64" customWidth="1"/>
    <col min="5379" max="5379" width="40.3984375" style="64" customWidth="1"/>
    <col min="5380" max="5380" width="9.19921875" style="64" customWidth="1"/>
    <col min="5381" max="5381" width="69.19921875" style="64" customWidth="1"/>
    <col min="5382" max="5632" width="8.19921875" style="64"/>
    <col min="5633" max="5633" width="4.296875" style="64" customWidth="1"/>
    <col min="5634" max="5634" width="2.796875" style="64" customWidth="1"/>
    <col min="5635" max="5635" width="40.3984375" style="64" customWidth="1"/>
    <col min="5636" max="5636" width="9.19921875" style="64" customWidth="1"/>
    <col min="5637" max="5637" width="69.19921875" style="64" customWidth="1"/>
    <col min="5638" max="5888" width="8.19921875" style="64"/>
    <col min="5889" max="5889" width="4.296875" style="64" customWidth="1"/>
    <col min="5890" max="5890" width="2.796875" style="64" customWidth="1"/>
    <col min="5891" max="5891" width="40.3984375" style="64" customWidth="1"/>
    <col min="5892" max="5892" width="9.19921875" style="64" customWidth="1"/>
    <col min="5893" max="5893" width="69.19921875" style="64" customWidth="1"/>
    <col min="5894" max="6144" width="8.19921875" style="64"/>
    <col min="6145" max="6145" width="4.296875" style="64" customWidth="1"/>
    <col min="6146" max="6146" width="2.796875" style="64" customWidth="1"/>
    <col min="6147" max="6147" width="40.3984375" style="64" customWidth="1"/>
    <col min="6148" max="6148" width="9.19921875" style="64" customWidth="1"/>
    <col min="6149" max="6149" width="69.19921875" style="64" customWidth="1"/>
    <col min="6150" max="6400" width="8.19921875" style="64"/>
    <col min="6401" max="6401" width="4.296875" style="64" customWidth="1"/>
    <col min="6402" max="6402" width="2.796875" style="64" customWidth="1"/>
    <col min="6403" max="6403" width="40.3984375" style="64" customWidth="1"/>
    <col min="6404" max="6404" width="9.19921875" style="64" customWidth="1"/>
    <col min="6405" max="6405" width="69.19921875" style="64" customWidth="1"/>
    <col min="6406" max="6656" width="8.19921875" style="64"/>
    <col min="6657" max="6657" width="4.296875" style="64" customWidth="1"/>
    <col min="6658" max="6658" width="2.796875" style="64" customWidth="1"/>
    <col min="6659" max="6659" width="40.3984375" style="64" customWidth="1"/>
    <col min="6660" max="6660" width="9.19921875" style="64" customWidth="1"/>
    <col min="6661" max="6661" width="69.19921875" style="64" customWidth="1"/>
    <col min="6662" max="6912" width="8.19921875" style="64"/>
    <col min="6913" max="6913" width="4.296875" style="64" customWidth="1"/>
    <col min="6914" max="6914" width="2.796875" style="64" customWidth="1"/>
    <col min="6915" max="6915" width="40.3984375" style="64" customWidth="1"/>
    <col min="6916" max="6916" width="9.19921875" style="64" customWidth="1"/>
    <col min="6917" max="6917" width="69.19921875" style="64" customWidth="1"/>
    <col min="6918" max="7168" width="8.19921875" style="64"/>
    <col min="7169" max="7169" width="4.296875" style="64" customWidth="1"/>
    <col min="7170" max="7170" width="2.796875" style="64" customWidth="1"/>
    <col min="7171" max="7171" width="40.3984375" style="64" customWidth="1"/>
    <col min="7172" max="7172" width="9.19921875" style="64" customWidth="1"/>
    <col min="7173" max="7173" width="69.19921875" style="64" customWidth="1"/>
    <col min="7174" max="7424" width="8.19921875" style="64"/>
    <col min="7425" max="7425" width="4.296875" style="64" customWidth="1"/>
    <col min="7426" max="7426" width="2.796875" style="64" customWidth="1"/>
    <col min="7427" max="7427" width="40.3984375" style="64" customWidth="1"/>
    <col min="7428" max="7428" width="9.19921875" style="64" customWidth="1"/>
    <col min="7429" max="7429" width="69.19921875" style="64" customWidth="1"/>
    <col min="7430" max="7680" width="8.19921875" style="64"/>
    <col min="7681" max="7681" width="4.296875" style="64" customWidth="1"/>
    <col min="7682" max="7682" width="2.796875" style="64" customWidth="1"/>
    <col min="7683" max="7683" width="40.3984375" style="64" customWidth="1"/>
    <col min="7684" max="7684" width="9.19921875" style="64" customWidth="1"/>
    <col min="7685" max="7685" width="69.19921875" style="64" customWidth="1"/>
    <col min="7686" max="7936" width="8.19921875" style="64"/>
    <col min="7937" max="7937" width="4.296875" style="64" customWidth="1"/>
    <col min="7938" max="7938" width="2.796875" style="64" customWidth="1"/>
    <col min="7939" max="7939" width="40.3984375" style="64" customWidth="1"/>
    <col min="7940" max="7940" width="9.19921875" style="64" customWidth="1"/>
    <col min="7941" max="7941" width="69.19921875" style="64" customWidth="1"/>
    <col min="7942" max="8192" width="8.19921875" style="64"/>
    <col min="8193" max="8193" width="4.296875" style="64" customWidth="1"/>
    <col min="8194" max="8194" width="2.796875" style="64" customWidth="1"/>
    <col min="8195" max="8195" width="40.3984375" style="64" customWidth="1"/>
    <col min="8196" max="8196" width="9.19921875" style="64" customWidth="1"/>
    <col min="8197" max="8197" width="69.19921875" style="64" customWidth="1"/>
    <col min="8198" max="8448" width="8.19921875" style="64"/>
    <col min="8449" max="8449" width="4.296875" style="64" customWidth="1"/>
    <col min="8450" max="8450" width="2.796875" style="64" customWidth="1"/>
    <col min="8451" max="8451" width="40.3984375" style="64" customWidth="1"/>
    <col min="8452" max="8452" width="9.19921875" style="64" customWidth="1"/>
    <col min="8453" max="8453" width="69.19921875" style="64" customWidth="1"/>
    <col min="8454" max="8704" width="8.19921875" style="64"/>
    <col min="8705" max="8705" width="4.296875" style="64" customWidth="1"/>
    <col min="8706" max="8706" width="2.796875" style="64" customWidth="1"/>
    <col min="8707" max="8707" width="40.3984375" style="64" customWidth="1"/>
    <col min="8708" max="8708" width="9.19921875" style="64" customWidth="1"/>
    <col min="8709" max="8709" width="69.19921875" style="64" customWidth="1"/>
    <col min="8710" max="8960" width="8.19921875" style="64"/>
    <col min="8961" max="8961" width="4.296875" style="64" customWidth="1"/>
    <col min="8962" max="8962" width="2.796875" style="64" customWidth="1"/>
    <col min="8963" max="8963" width="40.3984375" style="64" customWidth="1"/>
    <col min="8964" max="8964" width="9.19921875" style="64" customWidth="1"/>
    <col min="8965" max="8965" width="69.19921875" style="64" customWidth="1"/>
    <col min="8966" max="9216" width="8.19921875" style="64"/>
    <col min="9217" max="9217" width="4.296875" style="64" customWidth="1"/>
    <col min="9218" max="9218" width="2.796875" style="64" customWidth="1"/>
    <col min="9219" max="9219" width="40.3984375" style="64" customWidth="1"/>
    <col min="9220" max="9220" width="9.19921875" style="64" customWidth="1"/>
    <col min="9221" max="9221" width="69.19921875" style="64" customWidth="1"/>
    <col min="9222" max="9472" width="8.19921875" style="64"/>
    <col min="9473" max="9473" width="4.296875" style="64" customWidth="1"/>
    <col min="9474" max="9474" width="2.796875" style="64" customWidth="1"/>
    <col min="9475" max="9475" width="40.3984375" style="64" customWidth="1"/>
    <col min="9476" max="9476" width="9.19921875" style="64" customWidth="1"/>
    <col min="9477" max="9477" width="69.19921875" style="64" customWidth="1"/>
    <col min="9478" max="9728" width="8.19921875" style="64"/>
    <col min="9729" max="9729" width="4.296875" style="64" customWidth="1"/>
    <col min="9730" max="9730" width="2.796875" style="64" customWidth="1"/>
    <col min="9731" max="9731" width="40.3984375" style="64" customWidth="1"/>
    <col min="9732" max="9732" width="9.19921875" style="64" customWidth="1"/>
    <col min="9733" max="9733" width="69.19921875" style="64" customWidth="1"/>
    <col min="9734" max="9984" width="8.19921875" style="64"/>
    <col min="9985" max="9985" width="4.296875" style="64" customWidth="1"/>
    <col min="9986" max="9986" width="2.796875" style="64" customWidth="1"/>
    <col min="9987" max="9987" width="40.3984375" style="64" customWidth="1"/>
    <col min="9988" max="9988" width="9.19921875" style="64" customWidth="1"/>
    <col min="9989" max="9989" width="69.19921875" style="64" customWidth="1"/>
    <col min="9990" max="10240" width="8.19921875" style="64"/>
    <col min="10241" max="10241" width="4.296875" style="64" customWidth="1"/>
    <col min="10242" max="10242" width="2.796875" style="64" customWidth="1"/>
    <col min="10243" max="10243" width="40.3984375" style="64" customWidth="1"/>
    <col min="10244" max="10244" width="9.19921875" style="64" customWidth="1"/>
    <col min="10245" max="10245" width="69.19921875" style="64" customWidth="1"/>
    <col min="10246" max="10496" width="8.19921875" style="64"/>
    <col min="10497" max="10497" width="4.296875" style="64" customWidth="1"/>
    <col min="10498" max="10498" width="2.796875" style="64" customWidth="1"/>
    <col min="10499" max="10499" width="40.3984375" style="64" customWidth="1"/>
    <col min="10500" max="10500" width="9.19921875" style="64" customWidth="1"/>
    <col min="10501" max="10501" width="69.19921875" style="64" customWidth="1"/>
    <col min="10502" max="10752" width="8.19921875" style="64"/>
    <col min="10753" max="10753" width="4.296875" style="64" customWidth="1"/>
    <col min="10754" max="10754" width="2.796875" style="64" customWidth="1"/>
    <col min="10755" max="10755" width="40.3984375" style="64" customWidth="1"/>
    <col min="10756" max="10756" width="9.19921875" style="64" customWidth="1"/>
    <col min="10757" max="10757" width="69.19921875" style="64" customWidth="1"/>
    <col min="10758" max="11008" width="8.19921875" style="64"/>
    <col min="11009" max="11009" width="4.296875" style="64" customWidth="1"/>
    <col min="11010" max="11010" width="2.796875" style="64" customWidth="1"/>
    <col min="11011" max="11011" width="40.3984375" style="64" customWidth="1"/>
    <col min="11012" max="11012" width="9.19921875" style="64" customWidth="1"/>
    <col min="11013" max="11013" width="69.19921875" style="64" customWidth="1"/>
    <col min="11014" max="11264" width="8.19921875" style="64"/>
    <col min="11265" max="11265" width="4.296875" style="64" customWidth="1"/>
    <col min="11266" max="11266" width="2.796875" style="64" customWidth="1"/>
    <col min="11267" max="11267" width="40.3984375" style="64" customWidth="1"/>
    <col min="11268" max="11268" width="9.19921875" style="64" customWidth="1"/>
    <col min="11269" max="11269" width="69.19921875" style="64" customWidth="1"/>
    <col min="11270" max="11520" width="8.19921875" style="64"/>
    <col min="11521" max="11521" width="4.296875" style="64" customWidth="1"/>
    <col min="11522" max="11522" width="2.796875" style="64" customWidth="1"/>
    <col min="11523" max="11523" width="40.3984375" style="64" customWidth="1"/>
    <col min="11524" max="11524" width="9.19921875" style="64" customWidth="1"/>
    <col min="11525" max="11525" width="69.19921875" style="64" customWidth="1"/>
    <col min="11526" max="11776" width="8.19921875" style="64"/>
    <col min="11777" max="11777" width="4.296875" style="64" customWidth="1"/>
    <col min="11778" max="11778" width="2.796875" style="64" customWidth="1"/>
    <col min="11779" max="11779" width="40.3984375" style="64" customWidth="1"/>
    <col min="11780" max="11780" width="9.19921875" style="64" customWidth="1"/>
    <col min="11781" max="11781" width="69.19921875" style="64" customWidth="1"/>
    <col min="11782" max="12032" width="8.19921875" style="64"/>
    <col min="12033" max="12033" width="4.296875" style="64" customWidth="1"/>
    <col min="12034" max="12034" width="2.796875" style="64" customWidth="1"/>
    <col min="12035" max="12035" width="40.3984375" style="64" customWidth="1"/>
    <col min="12036" max="12036" width="9.19921875" style="64" customWidth="1"/>
    <col min="12037" max="12037" width="69.19921875" style="64" customWidth="1"/>
    <col min="12038" max="12288" width="8.19921875" style="64"/>
    <col min="12289" max="12289" width="4.296875" style="64" customWidth="1"/>
    <col min="12290" max="12290" width="2.796875" style="64" customWidth="1"/>
    <col min="12291" max="12291" width="40.3984375" style="64" customWidth="1"/>
    <col min="12292" max="12292" width="9.19921875" style="64" customWidth="1"/>
    <col min="12293" max="12293" width="69.19921875" style="64" customWidth="1"/>
    <col min="12294" max="12544" width="8.19921875" style="64"/>
    <col min="12545" max="12545" width="4.296875" style="64" customWidth="1"/>
    <col min="12546" max="12546" width="2.796875" style="64" customWidth="1"/>
    <col min="12547" max="12547" width="40.3984375" style="64" customWidth="1"/>
    <col min="12548" max="12548" width="9.19921875" style="64" customWidth="1"/>
    <col min="12549" max="12549" width="69.19921875" style="64" customWidth="1"/>
    <col min="12550" max="12800" width="8.19921875" style="64"/>
    <col min="12801" max="12801" width="4.296875" style="64" customWidth="1"/>
    <col min="12802" max="12802" width="2.796875" style="64" customWidth="1"/>
    <col min="12803" max="12803" width="40.3984375" style="64" customWidth="1"/>
    <col min="12804" max="12804" width="9.19921875" style="64" customWidth="1"/>
    <col min="12805" max="12805" width="69.19921875" style="64" customWidth="1"/>
    <col min="12806" max="13056" width="8.19921875" style="64"/>
    <col min="13057" max="13057" width="4.296875" style="64" customWidth="1"/>
    <col min="13058" max="13058" width="2.796875" style="64" customWidth="1"/>
    <col min="13059" max="13059" width="40.3984375" style="64" customWidth="1"/>
    <col min="13060" max="13060" width="9.19921875" style="64" customWidth="1"/>
    <col min="13061" max="13061" width="69.19921875" style="64" customWidth="1"/>
    <col min="13062" max="13312" width="8.19921875" style="64"/>
    <col min="13313" max="13313" width="4.296875" style="64" customWidth="1"/>
    <col min="13314" max="13314" width="2.796875" style="64" customWidth="1"/>
    <col min="13315" max="13315" width="40.3984375" style="64" customWidth="1"/>
    <col min="13316" max="13316" width="9.19921875" style="64" customWidth="1"/>
    <col min="13317" max="13317" width="69.19921875" style="64" customWidth="1"/>
    <col min="13318" max="13568" width="8.19921875" style="64"/>
    <col min="13569" max="13569" width="4.296875" style="64" customWidth="1"/>
    <col min="13570" max="13570" width="2.796875" style="64" customWidth="1"/>
    <col min="13571" max="13571" width="40.3984375" style="64" customWidth="1"/>
    <col min="13572" max="13572" width="9.19921875" style="64" customWidth="1"/>
    <col min="13573" max="13573" width="69.19921875" style="64" customWidth="1"/>
    <col min="13574" max="13824" width="8.19921875" style="64"/>
    <col min="13825" max="13825" width="4.296875" style="64" customWidth="1"/>
    <col min="13826" max="13826" width="2.796875" style="64" customWidth="1"/>
    <col min="13827" max="13827" width="40.3984375" style="64" customWidth="1"/>
    <col min="13828" max="13828" width="9.19921875" style="64" customWidth="1"/>
    <col min="13829" max="13829" width="69.19921875" style="64" customWidth="1"/>
    <col min="13830" max="14080" width="8.19921875" style="64"/>
    <col min="14081" max="14081" width="4.296875" style="64" customWidth="1"/>
    <col min="14082" max="14082" width="2.796875" style="64" customWidth="1"/>
    <col min="14083" max="14083" width="40.3984375" style="64" customWidth="1"/>
    <col min="14084" max="14084" width="9.19921875" style="64" customWidth="1"/>
    <col min="14085" max="14085" width="69.19921875" style="64" customWidth="1"/>
    <col min="14086" max="14336" width="8.19921875" style="64"/>
    <col min="14337" max="14337" width="4.296875" style="64" customWidth="1"/>
    <col min="14338" max="14338" width="2.796875" style="64" customWidth="1"/>
    <col min="14339" max="14339" width="40.3984375" style="64" customWidth="1"/>
    <col min="14340" max="14340" width="9.19921875" style="64" customWidth="1"/>
    <col min="14341" max="14341" width="69.19921875" style="64" customWidth="1"/>
    <col min="14342" max="14592" width="8.19921875" style="64"/>
    <col min="14593" max="14593" width="4.296875" style="64" customWidth="1"/>
    <col min="14594" max="14594" width="2.796875" style="64" customWidth="1"/>
    <col min="14595" max="14595" width="40.3984375" style="64" customWidth="1"/>
    <col min="14596" max="14596" width="9.19921875" style="64" customWidth="1"/>
    <col min="14597" max="14597" width="69.19921875" style="64" customWidth="1"/>
    <col min="14598" max="14848" width="8.19921875" style="64"/>
    <col min="14849" max="14849" width="4.296875" style="64" customWidth="1"/>
    <col min="14850" max="14850" width="2.796875" style="64" customWidth="1"/>
    <col min="14851" max="14851" width="40.3984375" style="64" customWidth="1"/>
    <col min="14852" max="14852" width="9.19921875" style="64" customWidth="1"/>
    <col min="14853" max="14853" width="69.19921875" style="64" customWidth="1"/>
    <col min="14854" max="15104" width="8.19921875" style="64"/>
    <col min="15105" max="15105" width="4.296875" style="64" customWidth="1"/>
    <col min="15106" max="15106" width="2.796875" style="64" customWidth="1"/>
    <col min="15107" max="15107" width="40.3984375" style="64" customWidth="1"/>
    <col min="15108" max="15108" width="9.19921875" style="64" customWidth="1"/>
    <col min="15109" max="15109" width="69.19921875" style="64" customWidth="1"/>
    <col min="15110" max="15360" width="8.19921875" style="64"/>
    <col min="15361" max="15361" width="4.296875" style="64" customWidth="1"/>
    <col min="15362" max="15362" width="2.796875" style="64" customWidth="1"/>
    <col min="15363" max="15363" width="40.3984375" style="64" customWidth="1"/>
    <col min="15364" max="15364" width="9.19921875" style="64" customWidth="1"/>
    <col min="15365" max="15365" width="69.19921875" style="64" customWidth="1"/>
    <col min="15366" max="15616" width="8.19921875" style="64"/>
    <col min="15617" max="15617" width="4.296875" style="64" customWidth="1"/>
    <col min="15618" max="15618" width="2.796875" style="64" customWidth="1"/>
    <col min="15619" max="15619" width="40.3984375" style="64" customWidth="1"/>
    <col min="15620" max="15620" width="9.19921875" style="64" customWidth="1"/>
    <col min="15621" max="15621" width="69.19921875" style="64" customWidth="1"/>
    <col min="15622" max="15872" width="8.19921875" style="64"/>
    <col min="15873" max="15873" width="4.296875" style="64" customWidth="1"/>
    <col min="15874" max="15874" width="2.796875" style="64" customWidth="1"/>
    <col min="15875" max="15875" width="40.3984375" style="64" customWidth="1"/>
    <col min="15876" max="15876" width="9.19921875" style="64" customWidth="1"/>
    <col min="15877" max="15877" width="69.19921875" style="64" customWidth="1"/>
    <col min="15878" max="16128" width="8.19921875" style="64"/>
    <col min="16129" max="16129" width="4.296875" style="64" customWidth="1"/>
    <col min="16130" max="16130" width="2.796875" style="64" customWidth="1"/>
    <col min="16131" max="16131" width="40.3984375" style="64" customWidth="1"/>
    <col min="16132" max="16132" width="9.19921875" style="64" customWidth="1"/>
    <col min="16133" max="16133" width="69.19921875" style="64" customWidth="1"/>
    <col min="16134" max="16384" width="8.19921875" style="64"/>
  </cols>
  <sheetData>
    <row r="2" spans="1:5" x14ac:dyDescent="0.4">
      <c r="B2" s="63" t="s">
        <v>43</v>
      </c>
      <c r="E2" s="65"/>
    </row>
    <row r="3" spans="1:5" ht="28.2" customHeight="1" x14ac:dyDescent="0.4">
      <c r="A3" s="62" t="s">
        <v>44</v>
      </c>
      <c r="B3" s="66" t="s">
        <v>69</v>
      </c>
      <c r="D3" s="65" t="s">
        <v>45</v>
      </c>
      <c r="E3" s="67" t="s">
        <v>47</v>
      </c>
    </row>
    <row r="4" spans="1:5" x14ac:dyDescent="0.4">
      <c r="A4" s="62" t="s">
        <v>46</v>
      </c>
      <c r="B4" s="74" t="s">
        <v>70</v>
      </c>
      <c r="C4" s="73"/>
      <c r="D4" s="65" t="s">
        <v>45</v>
      </c>
      <c r="E4" s="64" t="s">
        <v>71</v>
      </c>
    </row>
    <row r="5" spans="1:5" ht="23.4" x14ac:dyDescent="0.45">
      <c r="A5" s="62" t="s">
        <v>48</v>
      </c>
      <c r="B5" s="68" t="s">
        <v>87</v>
      </c>
      <c r="C5" s="69"/>
      <c r="E5" s="67"/>
    </row>
    <row r="6" spans="1:5" x14ac:dyDescent="0.4">
      <c r="A6" s="62" t="s">
        <v>49</v>
      </c>
      <c r="B6" s="66" t="s">
        <v>1</v>
      </c>
      <c r="D6" s="70" t="s">
        <v>45</v>
      </c>
      <c r="E6" s="67" t="s">
        <v>51</v>
      </c>
    </row>
    <row r="7" spans="1:5" x14ac:dyDescent="0.4">
      <c r="A7" s="62" t="s">
        <v>50</v>
      </c>
      <c r="B7" s="66" t="s">
        <v>81</v>
      </c>
      <c r="D7" s="70" t="s">
        <v>45</v>
      </c>
      <c r="E7" s="64" t="s">
        <v>82</v>
      </c>
    </row>
    <row r="8" spans="1:5" x14ac:dyDescent="0.4">
      <c r="A8" s="62" t="s">
        <v>52</v>
      </c>
      <c r="B8" s="66" t="s">
        <v>34</v>
      </c>
      <c r="D8" s="70" t="s">
        <v>45</v>
      </c>
      <c r="E8" s="64" t="s">
        <v>88</v>
      </c>
    </row>
    <row r="9" spans="1:5" x14ac:dyDescent="0.4">
      <c r="A9" s="62" t="s">
        <v>53</v>
      </c>
      <c r="B9" s="66" t="s">
        <v>3</v>
      </c>
      <c r="D9" s="70" t="s">
        <v>45</v>
      </c>
      <c r="E9" s="64" t="s">
        <v>89</v>
      </c>
    </row>
    <row r="10" spans="1:5" x14ac:dyDescent="0.4">
      <c r="A10" s="62" t="s">
        <v>54</v>
      </c>
      <c r="B10" s="66" t="s">
        <v>7</v>
      </c>
      <c r="D10" s="65" t="s">
        <v>45</v>
      </c>
      <c r="E10" s="64" t="s">
        <v>73</v>
      </c>
    </row>
    <row r="11" spans="1:5" x14ac:dyDescent="0.4">
      <c r="A11" s="75" t="s">
        <v>60</v>
      </c>
      <c r="B11" s="66" t="s">
        <v>4</v>
      </c>
      <c r="D11" s="65" t="s">
        <v>45</v>
      </c>
      <c r="E11" s="64" t="s">
        <v>74</v>
      </c>
    </row>
    <row r="12" spans="1:5" x14ac:dyDescent="0.4">
      <c r="A12" s="75" t="s">
        <v>61</v>
      </c>
      <c r="B12" s="66" t="s">
        <v>5</v>
      </c>
      <c r="D12" s="65" t="s">
        <v>45</v>
      </c>
      <c r="E12" s="64" t="s">
        <v>90</v>
      </c>
    </row>
    <row r="13" spans="1:5" x14ac:dyDescent="0.4">
      <c r="A13" s="75" t="s">
        <v>62</v>
      </c>
      <c r="B13" s="66" t="s">
        <v>6</v>
      </c>
      <c r="D13" s="65" t="s">
        <v>45</v>
      </c>
      <c r="E13" s="64" t="s">
        <v>91</v>
      </c>
    </row>
    <row r="14" spans="1:5" x14ac:dyDescent="0.4">
      <c r="A14" s="75" t="s">
        <v>63</v>
      </c>
      <c r="B14" s="66" t="s">
        <v>38</v>
      </c>
      <c r="D14" s="65" t="s">
        <v>45</v>
      </c>
      <c r="E14" s="64" t="s">
        <v>76</v>
      </c>
    </row>
    <row r="15" spans="1:5" x14ac:dyDescent="0.4">
      <c r="A15" s="75" t="s">
        <v>64</v>
      </c>
      <c r="B15" s="66" t="s">
        <v>2</v>
      </c>
      <c r="D15" s="65" t="s">
        <v>45</v>
      </c>
      <c r="E15" s="64" t="s">
        <v>92</v>
      </c>
    </row>
    <row r="16" spans="1:5" x14ac:dyDescent="0.4">
      <c r="A16" s="75" t="s">
        <v>65</v>
      </c>
      <c r="B16" s="66" t="s">
        <v>7</v>
      </c>
      <c r="D16" s="65" t="s">
        <v>45</v>
      </c>
      <c r="E16" s="64" t="s">
        <v>93</v>
      </c>
    </row>
    <row r="17" spans="1:5" x14ac:dyDescent="0.4">
      <c r="A17" s="75" t="s">
        <v>66</v>
      </c>
      <c r="B17" s="66" t="s">
        <v>39</v>
      </c>
      <c r="D17" s="65" t="s">
        <v>45</v>
      </c>
      <c r="E17" s="64" t="s">
        <v>95</v>
      </c>
    </row>
    <row r="18" spans="1:5" x14ac:dyDescent="0.4">
      <c r="A18" s="75" t="s">
        <v>67</v>
      </c>
      <c r="B18" s="66" t="s">
        <v>40</v>
      </c>
      <c r="D18" s="65" t="s">
        <v>45</v>
      </c>
      <c r="E18" s="64" t="s">
        <v>94</v>
      </c>
    </row>
    <row r="19" spans="1:5" x14ac:dyDescent="0.4">
      <c r="A19" s="75" t="s">
        <v>68</v>
      </c>
      <c r="B19" s="66" t="s">
        <v>41</v>
      </c>
      <c r="D19" s="65" t="s">
        <v>45</v>
      </c>
      <c r="E19" s="64" t="s">
        <v>77</v>
      </c>
    </row>
    <row r="23" spans="1:5" ht="22.8" x14ac:dyDescent="0.4">
      <c r="A23" s="82"/>
      <c r="B23" s="82"/>
      <c r="C23" s="82"/>
      <c r="D23" s="82"/>
      <c r="E23" s="82"/>
    </row>
  </sheetData>
  <mergeCells count="1">
    <mergeCell ref="A23:E23"/>
  </mergeCells>
  <pageMargins left="0.98425196850393704" right="0.4" top="0.78" bottom="0.61" header="0.19685039370078741" footer="0.5799999999999999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workbookViewId="0">
      <selection activeCell="A28" sqref="A28:I28"/>
    </sheetView>
  </sheetViews>
  <sheetFormatPr defaultColWidth="9" defaultRowHeight="23.4" x14ac:dyDescent="0.45"/>
  <cols>
    <col min="1" max="1" width="6.8984375" style="2" customWidth="1"/>
    <col min="2" max="2" width="15.59765625" style="2" customWidth="1"/>
    <col min="3" max="3" width="14.09765625" style="2" customWidth="1"/>
    <col min="4" max="4" width="15.5" style="2" customWidth="1"/>
    <col min="5" max="5" width="12.19921875" style="2" customWidth="1"/>
    <col min="6" max="6" width="12.69921875" style="2" customWidth="1"/>
    <col min="7" max="7" width="15.59765625" style="2" customWidth="1"/>
    <col min="8" max="8" width="15.5" style="2" customWidth="1"/>
    <col min="9" max="9" width="18.09765625" style="2" customWidth="1"/>
    <col min="10" max="10" width="12.59765625" style="2" customWidth="1"/>
    <col min="11" max="16384" width="9" style="2"/>
  </cols>
  <sheetData>
    <row r="1" spans="1:10" ht="36" customHeight="1" x14ac:dyDescent="0.65">
      <c r="B1" s="76"/>
      <c r="C1" s="76"/>
      <c r="D1" s="76"/>
      <c r="E1" s="76" t="s">
        <v>80</v>
      </c>
      <c r="F1" s="76"/>
      <c r="G1" s="76"/>
      <c r="H1" s="76"/>
      <c r="I1" s="52" t="s">
        <v>37</v>
      </c>
    </row>
    <row r="2" spans="1:10" x14ac:dyDescent="0.45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38"/>
    </row>
    <row r="3" spans="1:10" x14ac:dyDescent="0.45">
      <c r="A3" s="81" t="s">
        <v>84</v>
      </c>
      <c r="B3" s="81"/>
      <c r="C3" s="81"/>
      <c r="D3" s="81"/>
      <c r="E3" s="81"/>
      <c r="F3" s="81"/>
      <c r="G3" s="81"/>
      <c r="H3" s="81"/>
      <c r="I3" s="81"/>
      <c r="J3" s="38"/>
    </row>
    <row r="4" spans="1:10" x14ac:dyDescent="0.45">
      <c r="A4" s="81" t="s">
        <v>85</v>
      </c>
      <c r="B4" s="81"/>
      <c r="C4" s="81"/>
      <c r="D4" s="81"/>
      <c r="E4" s="81"/>
      <c r="F4" s="81"/>
      <c r="G4" s="81"/>
      <c r="H4" s="81"/>
      <c r="I4" s="81"/>
      <c r="J4" s="38"/>
    </row>
    <row r="5" spans="1:10" x14ac:dyDescent="0.45">
      <c r="A5" s="81" t="s">
        <v>86</v>
      </c>
      <c r="B5" s="81"/>
      <c r="C5" s="81"/>
      <c r="D5" s="81"/>
      <c r="E5" s="81"/>
      <c r="F5" s="81"/>
      <c r="G5" s="81"/>
      <c r="H5" s="81"/>
      <c r="I5" s="81"/>
      <c r="J5" s="38"/>
    </row>
    <row r="6" spans="1:10" x14ac:dyDescent="0.45">
      <c r="A6" s="53"/>
      <c r="B6" s="53"/>
      <c r="C6" s="53"/>
      <c r="D6" s="53"/>
      <c r="E6" s="53"/>
      <c r="F6" s="53"/>
      <c r="G6" s="53"/>
      <c r="H6" s="53"/>
      <c r="I6" s="53"/>
      <c r="J6" s="1"/>
    </row>
    <row r="7" spans="1:10" x14ac:dyDescent="0.45">
      <c r="A7" s="54" t="s">
        <v>57</v>
      </c>
      <c r="B7" s="1"/>
      <c r="C7" s="1"/>
      <c r="D7" s="1"/>
      <c r="E7" s="1"/>
      <c r="F7" s="1"/>
      <c r="G7" s="1"/>
      <c r="H7" s="1"/>
      <c r="I7" s="1"/>
    </row>
    <row r="8" spans="1:10" x14ac:dyDescent="0.45">
      <c r="A8" s="3" t="s">
        <v>1</v>
      </c>
      <c r="C8" s="39" t="s">
        <v>83</v>
      </c>
      <c r="D8" s="39"/>
      <c r="E8" s="39"/>
      <c r="F8" s="54" t="s">
        <v>49</v>
      </c>
      <c r="G8" s="1"/>
      <c r="H8" s="51" t="s">
        <v>36</v>
      </c>
      <c r="I8" s="56">
        <v>12345</v>
      </c>
    </row>
    <row r="9" spans="1:10" x14ac:dyDescent="0.45">
      <c r="A9" s="3" t="s">
        <v>81</v>
      </c>
      <c r="B9" s="3"/>
      <c r="C9" s="45">
        <v>11756.75</v>
      </c>
      <c r="D9" s="3" t="s">
        <v>59</v>
      </c>
    </row>
    <row r="10" spans="1:10" x14ac:dyDescent="0.45">
      <c r="A10" s="3" t="s">
        <v>34</v>
      </c>
      <c r="C10" s="43">
        <v>5</v>
      </c>
      <c r="D10" s="3" t="s">
        <v>58</v>
      </c>
    </row>
    <row r="11" spans="1:10" x14ac:dyDescent="0.45">
      <c r="A11" s="3" t="s">
        <v>3</v>
      </c>
      <c r="B11" s="3"/>
      <c r="C11" s="43">
        <v>10</v>
      </c>
      <c r="D11" s="15" t="s">
        <v>75</v>
      </c>
      <c r="E11" s="3"/>
      <c r="F11" s="3"/>
    </row>
    <row r="12" spans="1:10" x14ac:dyDescent="0.45">
      <c r="A12" s="54" t="s">
        <v>7</v>
      </c>
      <c r="C12" s="44">
        <f>ROUNDUP((C9+((C9*0.05)*5))/10,0)</f>
        <v>1470</v>
      </c>
      <c r="D12" s="3" t="s">
        <v>72</v>
      </c>
      <c r="E12" s="3"/>
      <c r="F12" s="3"/>
    </row>
    <row r="13" spans="1:10" x14ac:dyDescent="0.45">
      <c r="A13" s="3"/>
      <c r="C13" s="60">
        <f>F26/10</f>
        <v>1444.9075975948635</v>
      </c>
    </row>
    <row r="14" spans="1:10" x14ac:dyDescent="0.45">
      <c r="A14" s="71" t="s">
        <v>4</v>
      </c>
      <c r="B14" s="71" t="s">
        <v>5</v>
      </c>
      <c r="C14" s="71" t="s">
        <v>6</v>
      </c>
      <c r="D14" s="71" t="s">
        <v>38</v>
      </c>
      <c r="E14" s="71" t="s">
        <v>2</v>
      </c>
      <c r="F14" s="71" t="s">
        <v>7</v>
      </c>
      <c r="G14" s="71" t="s">
        <v>39</v>
      </c>
      <c r="H14" s="71" t="s">
        <v>40</v>
      </c>
      <c r="I14" s="71" t="s">
        <v>41</v>
      </c>
    </row>
    <row r="15" spans="1:10" x14ac:dyDescent="0.45">
      <c r="A15" s="72" t="s">
        <v>60</v>
      </c>
      <c r="B15" s="72" t="s">
        <v>61</v>
      </c>
      <c r="C15" s="72" t="s">
        <v>62</v>
      </c>
      <c r="D15" s="72" t="s">
        <v>63</v>
      </c>
      <c r="E15" s="72" t="s">
        <v>64</v>
      </c>
      <c r="F15" s="72" t="s">
        <v>65</v>
      </c>
      <c r="G15" s="72" t="s">
        <v>66</v>
      </c>
      <c r="H15" s="72" t="s">
        <v>67</v>
      </c>
      <c r="I15" s="72" t="s">
        <v>68</v>
      </c>
    </row>
    <row r="16" spans="1:10" x14ac:dyDescent="0.45">
      <c r="A16" s="4">
        <v>1</v>
      </c>
      <c r="B16" s="41">
        <v>42370</v>
      </c>
      <c r="C16" s="5">
        <f>C9</f>
        <v>11756.75</v>
      </c>
      <c r="D16" s="6">
        <f>C16+H16</f>
        <v>11756.75</v>
      </c>
      <c r="E16" s="57">
        <v>0</v>
      </c>
      <c r="F16" s="50">
        <f>C12</f>
        <v>1470</v>
      </c>
      <c r="G16" s="5">
        <f>F16-H16</f>
        <v>1470</v>
      </c>
      <c r="H16" s="7">
        <f>C16*(E16/100)</f>
        <v>0</v>
      </c>
      <c r="I16" s="5">
        <f t="shared" ref="I16:I25" si="0">C16-G16</f>
        <v>10286.75</v>
      </c>
    </row>
    <row r="17" spans="1:10" x14ac:dyDescent="0.45">
      <c r="A17" s="8">
        <v>2</v>
      </c>
      <c r="B17" s="42">
        <v>42736</v>
      </c>
      <c r="C17" s="7">
        <f>I16</f>
        <v>10286.75</v>
      </c>
      <c r="D17" s="9">
        <f>C17+H17</f>
        <v>10801.0875</v>
      </c>
      <c r="E17" s="58">
        <f t="shared" ref="E17:E24" si="1">+$C$10</f>
        <v>5</v>
      </c>
      <c r="F17" s="46">
        <f>F16</f>
        <v>1470</v>
      </c>
      <c r="G17" s="7">
        <f>F17-H17</f>
        <v>955.66250000000002</v>
      </c>
      <c r="H17" s="7">
        <f>C17*(E17/100)</f>
        <v>514.33749999999998</v>
      </c>
      <c r="I17" s="7">
        <f>C17-G17</f>
        <v>9331.0874999999996</v>
      </c>
    </row>
    <row r="18" spans="1:10" x14ac:dyDescent="0.45">
      <c r="A18" s="8">
        <v>3</v>
      </c>
      <c r="B18" s="42">
        <v>43101</v>
      </c>
      <c r="C18" s="7">
        <f t="shared" ref="C18:C25" si="2">I17</f>
        <v>9331.0874999999996</v>
      </c>
      <c r="D18" s="9">
        <f t="shared" ref="D18:D25" si="3">C18+H18</f>
        <v>9797.6418749999993</v>
      </c>
      <c r="E18" s="58">
        <f t="shared" si="1"/>
        <v>5</v>
      </c>
      <c r="F18" s="46">
        <f>F17</f>
        <v>1470</v>
      </c>
      <c r="G18" s="7">
        <f t="shared" ref="G18:G24" si="4">F18-H18</f>
        <v>1003.4456250000001</v>
      </c>
      <c r="H18" s="7">
        <f>C18*(E18/100)</f>
        <v>466.55437499999999</v>
      </c>
      <c r="I18" s="7">
        <f t="shared" si="0"/>
        <v>8327.6418749999993</v>
      </c>
    </row>
    <row r="19" spans="1:10" x14ac:dyDescent="0.45">
      <c r="A19" s="8">
        <v>4</v>
      </c>
      <c r="B19" s="42">
        <v>43466</v>
      </c>
      <c r="C19" s="7">
        <f t="shared" si="2"/>
        <v>8327.6418749999993</v>
      </c>
      <c r="D19" s="9">
        <f t="shared" si="3"/>
        <v>8744.0239687499998</v>
      </c>
      <c r="E19" s="58">
        <f t="shared" si="1"/>
        <v>5</v>
      </c>
      <c r="F19" s="46">
        <f t="shared" ref="F19:F23" si="5">F18</f>
        <v>1470</v>
      </c>
      <c r="G19" s="7">
        <f t="shared" si="4"/>
        <v>1053.61790625</v>
      </c>
      <c r="H19" s="7">
        <f t="shared" ref="H19:H25" si="6">C19*(E19/100)</f>
        <v>416.38209374999997</v>
      </c>
      <c r="I19" s="7">
        <f t="shared" si="0"/>
        <v>7274.0239687499998</v>
      </c>
    </row>
    <row r="20" spans="1:10" x14ac:dyDescent="0.45">
      <c r="A20" s="8">
        <v>5</v>
      </c>
      <c r="B20" s="42">
        <v>43831</v>
      </c>
      <c r="C20" s="7">
        <f t="shared" si="2"/>
        <v>7274.0239687499998</v>
      </c>
      <c r="D20" s="9">
        <f t="shared" si="3"/>
        <v>7637.7251671875001</v>
      </c>
      <c r="E20" s="58">
        <f t="shared" si="1"/>
        <v>5</v>
      </c>
      <c r="F20" s="46">
        <f t="shared" si="5"/>
        <v>1470</v>
      </c>
      <c r="G20" s="7">
        <f t="shared" si="4"/>
        <v>1106.2988015625001</v>
      </c>
      <c r="H20" s="7">
        <f t="shared" si="6"/>
        <v>363.70119843750001</v>
      </c>
      <c r="I20" s="7">
        <f t="shared" si="0"/>
        <v>6167.7251671875001</v>
      </c>
    </row>
    <row r="21" spans="1:10" x14ac:dyDescent="0.45">
      <c r="A21" s="8">
        <v>6</v>
      </c>
      <c r="B21" s="42">
        <v>44197</v>
      </c>
      <c r="C21" s="7">
        <f>I20</f>
        <v>6167.7251671875001</v>
      </c>
      <c r="D21" s="9">
        <f t="shared" si="3"/>
        <v>6476.1114255468747</v>
      </c>
      <c r="E21" s="58">
        <f t="shared" si="1"/>
        <v>5</v>
      </c>
      <c r="F21" s="46">
        <f t="shared" si="5"/>
        <v>1470</v>
      </c>
      <c r="G21" s="7">
        <f t="shared" si="4"/>
        <v>1161.613741640625</v>
      </c>
      <c r="H21" s="7">
        <f t="shared" si="6"/>
        <v>308.38625835937501</v>
      </c>
      <c r="I21" s="7">
        <f t="shared" si="0"/>
        <v>5006.1114255468747</v>
      </c>
    </row>
    <row r="22" spans="1:10" x14ac:dyDescent="0.45">
      <c r="A22" s="8">
        <v>7</v>
      </c>
      <c r="B22" s="42">
        <v>44562</v>
      </c>
      <c r="C22" s="7">
        <f t="shared" si="2"/>
        <v>5006.1114255468747</v>
      </c>
      <c r="D22" s="9">
        <f t="shared" si="3"/>
        <v>5256.4169968242186</v>
      </c>
      <c r="E22" s="58">
        <f t="shared" si="1"/>
        <v>5</v>
      </c>
      <c r="F22" s="46">
        <f t="shared" si="5"/>
        <v>1470</v>
      </c>
      <c r="G22" s="7">
        <f t="shared" si="4"/>
        <v>1219.6944287226563</v>
      </c>
      <c r="H22" s="7">
        <f t="shared" si="6"/>
        <v>250.30557127734374</v>
      </c>
      <c r="I22" s="7">
        <f t="shared" si="0"/>
        <v>3786.4169968242186</v>
      </c>
    </row>
    <row r="23" spans="1:10" x14ac:dyDescent="0.45">
      <c r="A23" s="8">
        <v>8</v>
      </c>
      <c r="B23" s="42">
        <v>44927</v>
      </c>
      <c r="C23" s="7">
        <f t="shared" si="2"/>
        <v>3786.4169968242186</v>
      </c>
      <c r="D23" s="9">
        <f t="shared" si="3"/>
        <v>3975.7378466654295</v>
      </c>
      <c r="E23" s="58">
        <f t="shared" si="1"/>
        <v>5</v>
      </c>
      <c r="F23" s="46">
        <f t="shared" si="5"/>
        <v>1470</v>
      </c>
      <c r="G23" s="7">
        <f t="shared" si="4"/>
        <v>1280.6791501587891</v>
      </c>
      <c r="H23" s="7">
        <f t="shared" si="6"/>
        <v>189.32084984121093</v>
      </c>
      <c r="I23" s="7">
        <f t="shared" si="0"/>
        <v>2505.7378466654295</v>
      </c>
    </row>
    <row r="24" spans="1:10" x14ac:dyDescent="0.45">
      <c r="A24" s="8">
        <v>9</v>
      </c>
      <c r="B24" s="42">
        <v>45292</v>
      </c>
      <c r="C24" s="7">
        <f t="shared" si="2"/>
        <v>2505.7378466654295</v>
      </c>
      <c r="D24" s="9">
        <f t="shared" si="3"/>
        <v>2631.0247389987012</v>
      </c>
      <c r="E24" s="58">
        <f t="shared" si="1"/>
        <v>5</v>
      </c>
      <c r="F24" s="46">
        <f>F23</f>
        <v>1470</v>
      </c>
      <c r="G24" s="7">
        <f t="shared" si="4"/>
        <v>1344.7131076667285</v>
      </c>
      <c r="H24" s="7">
        <f t="shared" si="6"/>
        <v>125.28689233327148</v>
      </c>
      <c r="I24" s="7">
        <f t="shared" si="0"/>
        <v>1161.024738998701</v>
      </c>
    </row>
    <row r="25" spans="1:10" x14ac:dyDescent="0.45">
      <c r="A25" s="11">
        <v>10</v>
      </c>
      <c r="B25" s="42">
        <v>45658</v>
      </c>
      <c r="C25" s="12">
        <f t="shared" si="2"/>
        <v>1161.024738998701</v>
      </c>
      <c r="D25" s="13">
        <f t="shared" si="3"/>
        <v>1219.0759759486359</v>
      </c>
      <c r="E25" s="59">
        <f>+$C$10</f>
        <v>5</v>
      </c>
      <c r="F25" s="47">
        <f>G25+H25</f>
        <v>1219.0759759486359</v>
      </c>
      <c r="G25" s="12">
        <f>C25</f>
        <v>1161.024738998701</v>
      </c>
      <c r="H25" s="7">
        <f t="shared" si="6"/>
        <v>58.051236949935053</v>
      </c>
      <c r="I25" s="12">
        <f t="shared" si="0"/>
        <v>0</v>
      </c>
    </row>
    <row r="26" spans="1:10" x14ac:dyDescent="0.45">
      <c r="A26" s="78" t="s">
        <v>8</v>
      </c>
      <c r="B26" s="79"/>
      <c r="C26" s="79"/>
      <c r="D26" s="79"/>
      <c r="E26" s="80"/>
      <c r="F26" s="48">
        <f>SUM(F16:F25)</f>
        <v>14449.075975948635</v>
      </c>
      <c r="G26" s="14">
        <f>SUM(G16:G25)</f>
        <v>11756.75</v>
      </c>
      <c r="H26" s="14">
        <f>SUM(H16:H25)</f>
        <v>2692.3259759486368</v>
      </c>
      <c r="I26" s="14"/>
    </row>
    <row r="27" spans="1:10" ht="10.199999999999999" customHeight="1" x14ac:dyDescent="0.45">
      <c r="A27" s="83"/>
      <c r="B27" s="83"/>
      <c r="C27" s="83"/>
      <c r="D27" s="83"/>
      <c r="E27" s="83"/>
      <c r="F27" s="83"/>
      <c r="G27" s="83"/>
      <c r="H27" s="83"/>
      <c r="I27" s="83"/>
      <c r="J27" s="16"/>
    </row>
    <row r="28" spans="1:10" x14ac:dyDescent="0.45">
      <c r="A28" s="77"/>
      <c r="B28" s="77"/>
      <c r="C28" s="77"/>
      <c r="D28" s="77"/>
      <c r="E28" s="77"/>
      <c r="F28" s="77"/>
      <c r="G28" s="77"/>
      <c r="H28" s="77"/>
      <c r="I28" s="77"/>
      <c r="J28" s="16"/>
    </row>
    <row r="29" spans="1:10" hidden="1" x14ac:dyDescent="0.45"/>
    <row r="30" spans="1:10" hidden="1" x14ac:dyDescent="0.45">
      <c r="A30" s="17" t="s">
        <v>9</v>
      </c>
      <c r="B30" s="18"/>
      <c r="C30" s="19"/>
      <c r="D30" s="20"/>
      <c r="H30" s="21" t="s">
        <v>10</v>
      </c>
    </row>
    <row r="31" spans="1:10" hidden="1" x14ac:dyDescent="0.45">
      <c r="A31" s="22" t="s">
        <v>11</v>
      </c>
      <c r="B31" s="23"/>
      <c r="C31" s="24"/>
      <c r="D31" s="25">
        <v>44562</v>
      </c>
      <c r="E31" s="2" t="s">
        <v>12</v>
      </c>
      <c r="F31" s="26"/>
      <c r="H31" s="21" t="s">
        <v>13</v>
      </c>
    </row>
    <row r="32" spans="1:10" hidden="1" x14ac:dyDescent="0.45">
      <c r="A32" s="27" t="s">
        <v>14</v>
      </c>
      <c r="B32" s="28"/>
      <c r="C32" s="29"/>
      <c r="D32" s="30">
        <v>44591</v>
      </c>
      <c r="E32" s="2" t="s">
        <v>15</v>
      </c>
      <c r="F32" s="26"/>
    </row>
    <row r="33" spans="1:5" hidden="1" x14ac:dyDescent="0.45">
      <c r="A33" s="27" t="s">
        <v>16</v>
      </c>
      <c r="B33" s="28"/>
      <c r="C33" s="29"/>
      <c r="D33" s="10">
        <f>D32-D31</f>
        <v>29</v>
      </c>
      <c r="E33" s="2" t="s">
        <v>17</v>
      </c>
    </row>
    <row r="34" spans="1:5" hidden="1" x14ac:dyDescent="0.45">
      <c r="A34" s="27" t="s">
        <v>18</v>
      </c>
      <c r="B34" s="28"/>
      <c r="C34" s="29"/>
      <c r="D34" s="7">
        <v>5806.32</v>
      </c>
      <c r="E34" s="2" t="s">
        <v>19</v>
      </c>
    </row>
    <row r="35" spans="1:5" hidden="1" x14ac:dyDescent="0.45">
      <c r="A35" s="27" t="s">
        <v>2</v>
      </c>
      <c r="B35" s="28"/>
      <c r="C35" s="29"/>
      <c r="D35" s="10">
        <v>5</v>
      </c>
    </row>
    <row r="36" spans="1:5" hidden="1" x14ac:dyDescent="0.45">
      <c r="A36" s="27" t="s">
        <v>20</v>
      </c>
      <c r="B36" s="28"/>
      <c r="C36" s="29"/>
      <c r="D36" s="31">
        <f>(D34*(D35/100)*D33)/365</f>
        <v>23.066202739726023</v>
      </c>
      <c r="E36" s="2" t="s">
        <v>21</v>
      </c>
    </row>
    <row r="37" spans="1:5" hidden="1" x14ac:dyDescent="0.45">
      <c r="A37" s="32" t="s">
        <v>22</v>
      </c>
      <c r="B37" s="33"/>
      <c r="C37" s="34"/>
      <c r="D37" s="13">
        <f>D34+D36</f>
        <v>5829.3862027397254</v>
      </c>
      <c r="E37" s="2" t="s">
        <v>23</v>
      </c>
    </row>
    <row r="38" spans="1:5" hidden="1" x14ac:dyDescent="0.45">
      <c r="A38" s="35"/>
      <c r="B38" s="35"/>
      <c r="C38" s="35"/>
      <c r="D38" s="36"/>
    </row>
    <row r="39" spans="1:5" hidden="1" x14ac:dyDescent="0.45">
      <c r="A39" s="21" t="s">
        <v>24</v>
      </c>
    </row>
    <row r="40" spans="1:5" hidden="1" x14ac:dyDescent="0.45">
      <c r="A40" s="17"/>
      <c r="B40" s="18"/>
      <c r="C40" s="18"/>
      <c r="D40" s="37" t="s">
        <v>25</v>
      </c>
    </row>
    <row r="41" spans="1:5" hidden="1" x14ac:dyDescent="0.45">
      <c r="A41" s="22" t="s">
        <v>11</v>
      </c>
      <c r="B41" s="23"/>
      <c r="C41" s="24"/>
      <c r="D41" s="25">
        <v>44562</v>
      </c>
      <c r="E41" s="2" t="s">
        <v>26</v>
      </c>
    </row>
    <row r="42" spans="1:5" hidden="1" x14ac:dyDescent="0.45">
      <c r="A42" s="27" t="s">
        <v>14</v>
      </c>
      <c r="B42" s="28"/>
      <c r="C42" s="29"/>
      <c r="D42" s="30">
        <v>44591</v>
      </c>
      <c r="E42" s="2" t="s">
        <v>27</v>
      </c>
    </row>
    <row r="43" spans="1:5" hidden="1" x14ac:dyDescent="0.45">
      <c r="A43" s="27" t="s">
        <v>16</v>
      </c>
      <c r="B43" s="28"/>
      <c r="C43" s="29"/>
      <c r="D43" s="10">
        <f>D42-D41</f>
        <v>29</v>
      </c>
      <c r="E43" s="2" t="s">
        <v>17</v>
      </c>
    </row>
    <row r="44" spans="1:5" hidden="1" x14ac:dyDescent="0.45">
      <c r="A44" s="27" t="s">
        <v>18</v>
      </c>
      <c r="B44" s="28"/>
      <c r="C44" s="29"/>
      <c r="D44" s="7">
        <v>5806.32</v>
      </c>
      <c r="E44" s="2" t="s">
        <v>28</v>
      </c>
    </row>
    <row r="45" spans="1:5" hidden="1" x14ac:dyDescent="0.45">
      <c r="A45" s="27" t="s">
        <v>2</v>
      </c>
      <c r="B45" s="28"/>
      <c r="C45" s="29"/>
      <c r="D45" s="10">
        <v>3</v>
      </c>
    </row>
    <row r="46" spans="1:5" hidden="1" x14ac:dyDescent="0.45">
      <c r="A46" s="27" t="s">
        <v>20</v>
      </c>
      <c r="B46" s="28"/>
      <c r="C46" s="29"/>
      <c r="D46" s="31">
        <f>(D44*(D45/100)*D43)/365</f>
        <v>13.839721643835615</v>
      </c>
      <c r="E46" s="2" t="s">
        <v>21</v>
      </c>
    </row>
    <row r="47" spans="1:5" hidden="1" x14ac:dyDescent="0.45">
      <c r="A47" s="32" t="s">
        <v>22</v>
      </c>
      <c r="B47" s="33"/>
      <c r="C47" s="34"/>
      <c r="D47" s="13"/>
      <c r="E47" s="2" t="s">
        <v>29</v>
      </c>
    </row>
    <row r="48" spans="1:5" hidden="1" x14ac:dyDescent="0.45"/>
    <row r="49" spans="1:8" hidden="1" x14ac:dyDescent="0.45"/>
    <row r="50" spans="1:8" hidden="1" x14ac:dyDescent="0.45">
      <c r="A50" s="2" t="s">
        <v>30</v>
      </c>
    </row>
    <row r="51" spans="1:8" hidden="1" x14ac:dyDescent="0.45">
      <c r="B51" s="2" t="s">
        <v>31</v>
      </c>
    </row>
    <row r="52" spans="1:8" hidden="1" x14ac:dyDescent="0.45">
      <c r="B52" s="2" t="s">
        <v>32</v>
      </c>
    </row>
    <row r="53" spans="1:8" hidden="1" x14ac:dyDescent="0.45">
      <c r="B53" s="2" t="s">
        <v>33</v>
      </c>
    </row>
    <row r="54" spans="1:8" hidden="1" x14ac:dyDescent="0.45"/>
    <row r="55" spans="1:8" hidden="1" x14ac:dyDescent="0.45"/>
    <row r="57" spans="1:8" x14ac:dyDescent="0.45">
      <c r="H57" s="61"/>
    </row>
  </sheetData>
  <mergeCells count="7">
    <mergeCell ref="A28:I28"/>
    <mergeCell ref="A2:I2"/>
    <mergeCell ref="A3:I3"/>
    <mergeCell ref="A4:I4"/>
    <mergeCell ref="A5:I5"/>
    <mergeCell ref="A26:E26"/>
    <mergeCell ref="A27:I27"/>
  </mergeCells>
  <printOptions horizontalCentered="1"/>
  <pageMargins left="0.59055118110236227" right="0.51181102362204722" top="0.57999999999999996" bottom="0.31496062992125984" header="0.49" footer="0.31496062992125984"/>
  <pageSetup paperSize="9" scale="7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workbookViewId="0">
      <selection activeCell="E18" sqref="E18"/>
    </sheetView>
  </sheetViews>
  <sheetFormatPr defaultColWidth="9" defaultRowHeight="23.4" x14ac:dyDescent="0.45"/>
  <cols>
    <col min="1" max="1" width="7.69921875" style="2" customWidth="1"/>
    <col min="2" max="2" width="15.59765625" style="2" customWidth="1"/>
    <col min="3" max="3" width="14.09765625" style="2" customWidth="1"/>
    <col min="4" max="4" width="15.5" style="2" customWidth="1"/>
    <col min="5" max="5" width="12.19921875" style="2" customWidth="1"/>
    <col min="6" max="6" width="12.69921875" style="2" customWidth="1"/>
    <col min="7" max="7" width="15.59765625" style="2" customWidth="1"/>
    <col min="8" max="8" width="15.5" style="2" customWidth="1"/>
    <col min="9" max="9" width="18.09765625" style="2" customWidth="1"/>
    <col min="10" max="10" width="12.59765625" style="2" customWidth="1"/>
    <col min="11" max="16384" width="9" style="2"/>
  </cols>
  <sheetData>
    <row r="1" spans="1:10" ht="36" customHeight="1" x14ac:dyDescent="0.65">
      <c r="B1" s="76"/>
      <c r="C1" s="76"/>
      <c r="D1" s="76"/>
      <c r="E1" s="76" t="s">
        <v>80</v>
      </c>
      <c r="F1" s="76"/>
      <c r="G1" s="76"/>
      <c r="H1" s="76"/>
      <c r="I1" s="52" t="s">
        <v>37</v>
      </c>
    </row>
    <row r="2" spans="1:10" x14ac:dyDescent="0.45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38"/>
    </row>
    <row r="3" spans="1:10" x14ac:dyDescent="0.45">
      <c r="A3" s="81" t="s">
        <v>55</v>
      </c>
      <c r="B3" s="81"/>
      <c r="C3" s="81"/>
      <c r="D3" s="81"/>
      <c r="E3" s="81"/>
      <c r="F3" s="81"/>
      <c r="G3" s="81"/>
      <c r="H3" s="81"/>
      <c r="I3" s="81"/>
      <c r="J3" s="38"/>
    </row>
    <row r="4" spans="1:10" x14ac:dyDescent="0.45">
      <c r="A4" s="81" t="s">
        <v>56</v>
      </c>
      <c r="B4" s="81"/>
      <c r="C4" s="81"/>
      <c r="D4" s="81"/>
      <c r="E4" s="81"/>
      <c r="F4" s="81"/>
      <c r="G4" s="81"/>
      <c r="H4" s="81"/>
      <c r="I4" s="81"/>
      <c r="J4" s="38"/>
    </row>
    <row r="5" spans="1:10" x14ac:dyDescent="0.4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38"/>
    </row>
    <row r="6" spans="1:10" x14ac:dyDescent="0.45">
      <c r="A6" s="53"/>
      <c r="B6" s="53"/>
      <c r="C6" s="53"/>
      <c r="D6" s="53"/>
      <c r="E6" s="53"/>
      <c r="F6" s="53"/>
      <c r="G6" s="53"/>
      <c r="H6" s="53"/>
      <c r="I6" s="53"/>
      <c r="J6" s="1"/>
    </row>
    <row r="7" spans="1:10" x14ac:dyDescent="0.45">
      <c r="A7" s="54" t="s">
        <v>57</v>
      </c>
      <c r="B7" s="1"/>
      <c r="C7" s="1"/>
      <c r="D7" s="1"/>
      <c r="E7" s="1"/>
      <c r="F7" s="1"/>
      <c r="G7" s="1"/>
      <c r="H7" s="1"/>
      <c r="I7" s="1"/>
    </row>
    <row r="8" spans="1:10" x14ac:dyDescent="0.45">
      <c r="A8" s="3" t="s">
        <v>1</v>
      </c>
      <c r="C8" s="39" t="s">
        <v>78</v>
      </c>
      <c r="D8" s="39"/>
      <c r="E8" s="39"/>
      <c r="F8" s="54" t="s">
        <v>49</v>
      </c>
      <c r="G8" s="1"/>
      <c r="H8" s="51" t="s">
        <v>36</v>
      </c>
      <c r="I8" s="56">
        <v>12345</v>
      </c>
    </row>
    <row r="9" spans="1:10" x14ac:dyDescent="0.45">
      <c r="A9" s="3" t="s">
        <v>81</v>
      </c>
      <c r="B9" s="3"/>
      <c r="C9" s="45">
        <v>14000</v>
      </c>
      <c r="D9" s="3" t="s">
        <v>59</v>
      </c>
    </row>
    <row r="10" spans="1:10" x14ac:dyDescent="0.45">
      <c r="A10" s="3" t="s">
        <v>34</v>
      </c>
      <c r="C10" s="43">
        <v>5</v>
      </c>
      <c r="D10" s="3" t="s">
        <v>58</v>
      </c>
    </row>
    <row r="11" spans="1:10" x14ac:dyDescent="0.45">
      <c r="A11" s="3" t="s">
        <v>3</v>
      </c>
      <c r="B11" s="3"/>
      <c r="C11" s="43">
        <v>10</v>
      </c>
      <c r="D11" s="15" t="s">
        <v>75</v>
      </c>
      <c r="E11" s="3"/>
      <c r="F11" s="3"/>
    </row>
    <row r="12" spans="1:10" x14ac:dyDescent="0.45">
      <c r="A12" s="54" t="s">
        <v>7</v>
      </c>
      <c r="C12" s="44">
        <f>ROUNDUP((C9+((C9*0.05)*5))/10,0)</f>
        <v>1750</v>
      </c>
      <c r="D12" s="3" t="s">
        <v>72</v>
      </c>
      <c r="E12" s="3"/>
      <c r="F12" s="3"/>
    </row>
    <row r="13" spans="1:10" x14ac:dyDescent="0.45">
      <c r="A13" s="3"/>
      <c r="C13" s="60">
        <f>F26/10</f>
        <v>1720.7283086488769</v>
      </c>
    </row>
    <row r="14" spans="1:10" x14ac:dyDescent="0.45">
      <c r="A14" s="71" t="s">
        <v>4</v>
      </c>
      <c r="B14" s="71" t="s">
        <v>5</v>
      </c>
      <c r="C14" s="71" t="s">
        <v>6</v>
      </c>
      <c r="D14" s="71" t="s">
        <v>38</v>
      </c>
      <c r="E14" s="71" t="s">
        <v>2</v>
      </c>
      <c r="F14" s="71" t="s">
        <v>7</v>
      </c>
      <c r="G14" s="71" t="s">
        <v>39</v>
      </c>
      <c r="H14" s="71" t="s">
        <v>40</v>
      </c>
      <c r="I14" s="71" t="s">
        <v>41</v>
      </c>
    </row>
    <row r="15" spans="1:10" x14ac:dyDescent="0.45">
      <c r="A15" s="72" t="s">
        <v>60</v>
      </c>
      <c r="B15" s="72" t="s">
        <v>61</v>
      </c>
      <c r="C15" s="72" t="s">
        <v>62</v>
      </c>
      <c r="D15" s="72" t="s">
        <v>63</v>
      </c>
      <c r="E15" s="72" t="s">
        <v>64</v>
      </c>
      <c r="F15" s="72" t="s">
        <v>65</v>
      </c>
      <c r="G15" s="72" t="s">
        <v>66</v>
      </c>
      <c r="H15" s="72" t="s">
        <v>67</v>
      </c>
      <c r="I15" s="72" t="s">
        <v>68</v>
      </c>
    </row>
    <row r="16" spans="1:10" x14ac:dyDescent="0.45">
      <c r="A16" s="4">
        <v>1</v>
      </c>
      <c r="B16" s="41">
        <v>42370</v>
      </c>
      <c r="C16" s="5">
        <f>C9</f>
        <v>14000</v>
      </c>
      <c r="D16" s="6">
        <f>C16+H16</f>
        <v>14000</v>
      </c>
      <c r="E16" s="57">
        <v>0</v>
      </c>
      <c r="F16" s="50">
        <f>C12</f>
        <v>1750</v>
      </c>
      <c r="G16" s="5">
        <f>F16-H16</f>
        <v>1750</v>
      </c>
      <c r="H16" s="7">
        <f>C16*(E16/100)</f>
        <v>0</v>
      </c>
      <c r="I16" s="5">
        <f t="shared" ref="I16:I25" si="0">C16-G16</f>
        <v>12250</v>
      </c>
    </row>
    <row r="17" spans="1:10" x14ac:dyDescent="0.45">
      <c r="A17" s="8">
        <v>2</v>
      </c>
      <c r="B17" s="42">
        <v>42736</v>
      </c>
      <c r="C17" s="7">
        <f>I16</f>
        <v>12250</v>
      </c>
      <c r="D17" s="9">
        <f>C17+H17</f>
        <v>12862.5</v>
      </c>
      <c r="E17" s="58">
        <f t="shared" ref="E17:E24" si="1">+$C$10</f>
        <v>5</v>
      </c>
      <c r="F17" s="46">
        <f>F16</f>
        <v>1750</v>
      </c>
      <c r="G17" s="7">
        <f>F17-H17</f>
        <v>1137.5</v>
      </c>
      <c r="H17" s="7">
        <f>C17*(E17/100)</f>
        <v>612.5</v>
      </c>
      <c r="I17" s="7">
        <f>C17-G17</f>
        <v>11112.5</v>
      </c>
    </row>
    <row r="18" spans="1:10" x14ac:dyDescent="0.45">
      <c r="A18" s="8">
        <v>3</v>
      </c>
      <c r="B18" s="42">
        <v>43101</v>
      </c>
      <c r="C18" s="7">
        <f t="shared" ref="C18:C25" si="2">I17</f>
        <v>11112.5</v>
      </c>
      <c r="D18" s="9">
        <f t="shared" ref="D18:D25" si="3">C18+H18</f>
        <v>11668.125</v>
      </c>
      <c r="E18" s="58">
        <f t="shared" si="1"/>
        <v>5</v>
      </c>
      <c r="F18" s="46">
        <f>F17</f>
        <v>1750</v>
      </c>
      <c r="G18" s="7">
        <f t="shared" ref="G18:G24" si="4">F18-H18</f>
        <v>1194.375</v>
      </c>
      <c r="H18" s="7">
        <f>C18*(E18/100)</f>
        <v>555.625</v>
      </c>
      <c r="I18" s="7">
        <f t="shared" si="0"/>
        <v>9918.125</v>
      </c>
    </row>
    <row r="19" spans="1:10" x14ac:dyDescent="0.45">
      <c r="A19" s="8">
        <v>4</v>
      </c>
      <c r="B19" s="42">
        <v>43466</v>
      </c>
      <c r="C19" s="7">
        <f t="shared" si="2"/>
        <v>9918.125</v>
      </c>
      <c r="D19" s="9">
        <f t="shared" si="3"/>
        <v>10414.03125</v>
      </c>
      <c r="E19" s="58">
        <f t="shared" si="1"/>
        <v>5</v>
      </c>
      <c r="F19" s="46">
        <f t="shared" ref="F19:F24" si="5">F18</f>
        <v>1750</v>
      </c>
      <c r="G19" s="7">
        <f t="shared" si="4"/>
        <v>1254.09375</v>
      </c>
      <c r="H19" s="7">
        <f t="shared" ref="H19:H25" si="6">C19*(E19/100)</f>
        <v>495.90625</v>
      </c>
      <c r="I19" s="7">
        <f t="shared" si="0"/>
        <v>8664.03125</v>
      </c>
    </row>
    <row r="20" spans="1:10" x14ac:dyDescent="0.45">
      <c r="A20" s="8">
        <v>5</v>
      </c>
      <c r="B20" s="42">
        <v>43831</v>
      </c>
      <c r="C20" s="7">
        <f t="shared" si="2"/>
        <v>8664.03125</v>
      </c>
      <c r="D20" s="9">
        <f t="shared" si="3"/>
        <v>9097.2328125000004</v>
      </c>
      <c r="E20" s="58">
        <f t="shared" si="1"/>
        <v>5</v>
      </c>
      <c r="F20" s="46">
        <f t="shared" si="5"/>
        <v>1750</v>
      </c>
      <c r="G20" s="7">
        <f t="shared" si="4"/>
        <v>1316.7984375000001</v>
      </c>
      <c r="H20" s="7">
        <f t="shared" si="6"/>
        <v>433.20156250000002</v>
      </c>
      <c r="I20" s="7">
        <f t="shared" si="0"/>
        <v>7347.2328125000004</v>
      </c>
    </row>
    <row r="21" spans="1:10" x14ac:dyDescent="0.45">
      <c r="A21" s="8">
        <v>6</v>
      </c>
      <c r="B21" s="42">
        <v>44197</v>
      </c>
      <c r="C21" s="7">
        <f>I20</f>
        <v>7347.2328125000004</v>
      </c>
      <c r="D21" s="9">
        <f t="shared" si="3"/>
        <v>7714.5944531250007</v>
      </c>
      <c r="E21" s="58">
        <f t="shared" si="1"/>
        <v>5</v>
      </c>
      <c r="F21" s="46">
        <f t="shared" si="5"/>
        <v>1750</v>
      </c>
      <c r="G21" s="7">
        <f t="shared" si="4"/>
        <v>1382.6383593749999</v>
      </c>
      <c r="H21" s="7">
        <f t="shared" si="6"/>
        <v>367.36164062500006</v>
      </c>
      <c r="I21" s="7">
        <f t="shared" si="0"/>
        <v>5964.5944531250007</v>
      </c>
    </row>
    <row r="22" spans="1:10" x14ac:dyDescent="0.45">
      <c r="A22" s="8">
        <v>7</v>
      </c>
      <c r="B22" s="42">
        <v>44562</v>
      </c>
      <c r="C22" s="7">
        <f t="shared" si="2"/>
        <v>5964.5944531250007</v>
      </c>
      <c r="D22" s="9">
        <f t="shared" si="3"/>
        <v>6262.8241757812502</v>
      </c>
      <c r="E22" s="58">
        <f t="shared" si="1"/>
        <v>5</v>
      </c>
      <c r="F22" s="46">
        <f t="shared" si="5"/>
        <v>1750</v>
      </c>
      <c r="G22" s="7">
        <f t="shared" si="4"/>
        <v>1451.77027734375</v>
      </c>
      <c r="H22" s="7">
        <f t="shared" si="6"/>
        <v>298.22972265625003</v>
      </c>
      <c r="I22" s="7">
        <f t="shared" si="0"/>
        <v>4512.8241757812502</v>
      </c>
    </row>
    <row r="23" spans="1:10" x14ac:dyDescent="0.45">
      <c r="A23" s="8">
        <v>8</v>
      </c>
      <c r="B23" s="42">
        <v>44927</v>
      </c>
      <c r="C23" s="7">
        <f t="shared" si="2"/>
        <v>4512.8241757812502</v>
      </c>
      <c r="D23" s="9">
        <f t="shared" si="3"/>
        <v>4738.4653845703124</v>
      </c>
      <c r="E23" s="58">
        <f t="shared" si="1"/>
        <v>5</v>
      </c>
      <c r="F23" s="46">
        <f t="shared" si="5"/>
        <v>1750</v>
      </c>
      <c r="G23" s="7">
        <f t="shared" si="4"/>
        <v>1524.3587912109374</v>
      </c>
      <c r="H23" s="7">
        <f t="shared" si="6"/>
        <v>225.64120878906252</v>
      </c>
      <c r="I23" s="7">
        <f t="shared" si="0"/>
        <v>2988.4653845703128</v>
      </c>
    </row>
    <row r="24" spans="1:10" x14ac:dyDescent="0.45">
      <c r="A24" s="8">
        <v>9</v>
      </c>
      <c r="B24" s="42">
        <v>45292</v>
      </c>
      <c r="C24" s="7">
        <f t="shared" si="2"/>
        <v>2988.4653845703128</v>
      </c>
      <c r="D24" s="9">
        <f t="shared" si="3"/>
        <v>3137.8886537988283</v>
      </c>
      <c r="E24" s="58">
        <f t="shared" si="1"/>
        <v>5</v>
      </c>
      <c r="F24" s="46">
        <f t="shared" si="5"/>
        <v>1750</v>
      </c>
      <c r="G24" s="7">
        <f t="shared" si="4"/>
        <v>1600.5767307714843</v>
      </c>
      <c r="H24" s="7">
        <f t="shared" si="6"/>
        <v>149.42326922851564</v>
      </c>
      <c r="I24" s="7">
        <f t="shared" si="0"/>
        <v>1387.8886537988285</v>
      </c>
    </row>
    <row r="25" spans="1:10" x14ac:dyDescent="0.45">
      <c r="A25" s="11">
        <v>10</v>
      </c>
      <c r="B25" s="42">
        <v>45658</v>
      </c>
      <c r="C25" s="12">
        <f t="shared" si="2"/>
        <v>1387.8886537988285</v>
      </c>
      <c r="D25" s="13">
        <f t="shared" si="3"/>
        <v>1457.2830864887699</v>
      </c>
      <c r="E25" s="59">
        <f>+$C$10</f>
        <v>5</v>
      </c>
      <c r="F25" s="47">
        <f>G25+H25</f>
        <v>1457.2830864887699</v>
      </c>
      <c r="G25" s="12">
        <f>C25</f>
        <v>1387.8886537988285</v>
      </c>
      <c r="H25" s="7">
        <f t="shared" si="6"/>
        <v>69.394432689941425</v>
      </c>
      <c r="I25" s="12">
        <f t="shared" si="0"/>
        <v>0</v>
      </c>
    </row>
    <row r="26" spans="1:10" x14ac:dyDescent="0.45">
      <c r="A26" s="78" t="s">
        <v>8</v>
      </c>
      <c r="B26" s="79"/>
      <c r="C26" s="79"/>
      <c r="D26" s="79"/>
      <c r="E26" s="80"/>
      <c r="F26" s="48">
        <f>SUM(F16:F25)</f>
        <v>17207.283086488769</v>
      </c>
      <c r="G26" s="14">
        <f>SUM(G16:G25)</f>
        <v>14000.000000000002</v>
      </c>
      <c r="H26" s="14">
        <f>SUM(H16:H25)</f>
        <v>3207.2830864887692</v>
      </c>
      <c r="I26" s="14"/>
    </row>
    <row r="27" spans="1:10" ht="10.199999999999999" customHeight="1" x14ac:dyDescent="0.45">
      <c r="A27" s="83"/>
      <c r="B27" s="83"/>
      <c r="C27" s="83"/>
      <c r="D27" s="83"/>
      <c r="E27" s="83"/>
      <c r="F27" s="83"/>
      <c r="G27" s="83"/>
      <c r="H27" s="83"/>
      <c r="I27" s="83"/>
      <c r="J27" s="16"/>
    </row>
    <row r="28" spans="1:10" x14ac:dyDescent="0.45">
      <c r="A28" s="77" t="s">
        <v>79</v>
      </c>
      <c r="B28" s="77"/>
      <c r="C28" s="77"/>
      <c r="D28" s="77"/>
      <c r="E28" s="77"/>
      <c r="F28" s="77"/>
      <c r="G28" s="77"/>
      <c r="H28" s="77"/>
      <c r="I28" s="77"/>
      <c r="J28" s="16"/>
    </row>
    <row r="29" spans="1:10" hidden="1" x14ac:dyDescent="0.45"/>
    <row r="30" spans="1:10" hidden="1" x14ac:dyDescent="0.45">
      <c r="A30" s="17" t="s">
        <v>9</v>
      </c>
      <c r="B30" s="18"/>
      <c r="C30" s="19"/>
      <c r="D30" s="20"/>
      <c r="H30" s="21" t="s">
        <v>10</v>
      </c>
    </row>
    <row r="31" spans="1:10" hidden="1" x14ac:dyDescent="0.45">
      <c r="A31" s="22" t="s">
        <v>11</v>
      </c>
      <c r="B31" s="23"/>
      <c r="C31" s="24"/>
      <c r="D31" s="25">
        <v>44562</v>
      </c>
      <c r="E31" s="2" t="s">
        <v>12</v>
      </c>
      <c r="F31" s="26"/>
      <c r="H31" s="21" t="s">
        <v>13</v>
      </c>
    </row>
    <row r="32" spans="1:10" hidden="1" x14ac:dyDescent="0.45">
      <c r="A32" s="27" t="s">
        <v>14</v>
      </c>
      <c r="B32" s="28"/>
      <c r="C32" s="29"/>
      <c r="D32" s="30">
        <v>44591</v>
      </c>
      <c r="E32" s="2" t="s">
        <v>15</v>
      </c>
      <c r="F32" s="26"/>
    </row>
    <row r="33" spans="1:5" hidden="1" x14ac:dyDescent="0.45">
      <c r="A33" s="27" t="s">
        <v>16</v>
      </c>
      <c r="B33" s="28"/>
      <c r="C33" s="29"/>
      <c r="D33" s="10">
        <f>D32-D31</f>
        <v>29</v>
      </c>
      <c r="E33" s="2" t="s">
        <v>17</v>
      </c>
    </row>
    <row r="34" spans="1:5" hidden="1" x14ac:dyDescent="0.45">
      <c r="A34" s="27" t="s">
        <v>18</v>
      </c>
      <c r="B34" s="28"/>
      <c r="C34" s="29"/>
      <c r="D34" s="7">
        <v>5806.32</v>
      </c>
      <c r="E34" s="2" t="s">
        <v>19</v>
      </c>
    </row>
    <row r="35" spans="1:5" hidden="1" x14ac:dyDescent="0.45">
      <c r="A35" s="27" t="s">
        <v>2</v>
      </c>
      <c r="B35" s="28"/>
      <c r="C35" s="29"/>
      <c r="D35" s="10">
        <v>5</v>
      </c>
    </row>
    <row r="36" spans="1:5" hidden="1" x14ac:dyDescent="0.45">
      <c r="A36" s="27" t="s">
        <v>20</v>
      </c>
      <c r="B36" s="28"/>
      <c r="C36" s="29"/>
      <c r="D36" s="31">
        <f>(D34*(D35/100)*D33)/365</f>
        <v>23.066202739726023</v>
      </c>
      <c r="E36" s="2" t="s">
        <v>21</v>
      </c>
    </row>
    <row r="37" spans="1:5" hidden="1" x14ac:dyDescent="0.45">
      <c r="A37" s="32" t="s">
        <v>22</v>
      </c>
      <c r="B37" s="33"/>
      <c r="C37" s="34"/>
      <c r="D37" s="13">
        <f>D34+D36</f>
        <v>5829.3862027397254</v>
      </c>
      <c r="E37" s="2" t="s">
        <v>23</v>
      </c>
    </row>
    <row r="38" spans="1:5" hidden="1" x14ac:dyDescent="0.45">
      <c r="A38" s="35"/>
      <c r="B38" s="35"/>
      <c r="C38" s="35"/>
      <c r="D38" s="36"/>
    </row>
    <row r="39" spans="1:5" hidden="1" x14ac:dyDescent="0.45">
      <c r="A39" s="21" t="s">
        <v>24</v>
      </c>
    </row>
    <row r="40" spans="1:5" hidden="1" x14ac:dyDescent="0.45">
      <c r="A40" s="17"/>
      <c r="B40" s="18"/>
      <c r="C40" s="18"/>
      <c r="D40" s="37" t="s">
        <v>25</v>
      </c>
    </row>
    <row r="41" spans="1:5" hidden="1" x14ac:dyDescent="0.45">
      <c r="A41" s="22" t="s">
        <v>11</v>
      </c>
      <c r="B41" s="23"/>
      <c r="C41" s="24"/>
      <c r="D41" s="25">
        <v>44562</v>
      </c>
      <c r="E41" s="2" t="s">
        <v>26</v>
      </c>
    </row>
    <row r="42" spans="1:5" hidden="1" x14ac:dyDescent="0.45">
      <c r="A42" s="27" t="s">
        <v>14</v>
      </c>
      <c r="B42" s="28"/>
      <c r="C42" s="29"/>
      <c r="D42" s="30">
        <v>44591</v>
      </c>
      <c r="E42" s="2" t="s">
        <v>27</v>
      </c>
    </row>
    <row r="43" spans="1:5" hidden="1" x14ac:dyDescent="0.45">
      <c r="A43" s="27" t="s">
        <v>16</v>
      </c>
      <c r="B43" s="28"/>
      <c r="C43" s="29"/>
      <c r="D43" s="10">
        <f>D42-D41</f>
        <v>29</v>
      </c>
      <c r="E43" s="2" t="s">
        <v>17</v>
      </c>
    </row>
    <row r="44" spans="1:5" hidden="1" x14ac:dyDescent="0.45">
      <c r="A44" s="27" t="s">
        <v>18</v>
      </c>
      <c r="B44" s="28"/>
      <c r="C44" s="29"/>
      <c r="D44" s="7">
        <v>5806.32</v>
      </c>
      <c r="E44" s="2" t="s">
        <v>28</v>
      </c>
    </row>
    <row r="45" spans="1:5" hidden="1" x14ac:dyDescent="0.45">
      <c r="A45" s="27" t="s">
        <v>2</v>
      </c>
      <c r="B45" s="28"/>
      <c r="C45" s="29"/>
      <c r="D45" s="10">
        <v>3</v>
      </c>
    </row>
    <row r="46" spans="1:5" hidden="1" x14ac:dyDescent="0.45">
      <c r="A46" s="27" t="s">
        <v>20</v>
      </c>
      <c r="B46" s="28"/>
      <c r="C46" s="29"/>
      <c r="D46" s="31">
        <f>(D44*(D45/100)*D43)/365</f>
        <v>13.839721643835615</v>
      </c>
      <c r="E46" s="2" t="s">
        <v>21</v>
      </c>
    </row>
    <row r="47" spans="1:5" hidden="1" x14ac:dyDescent="0.45">
      <c r="A47" s="32" t="s">
        <v>22</v>
      </c>
      <c r="B47" s="33"/>
      <c r="C47" s="34"/>
      <c r="D47" s="13"/>
      <c r="E47" s="2" t="s">
        <v>29</v>
      </c>
    </row>
    <row r="48" spans="1:5" hidden="1" x14ac:dyDescent="0.45"/>
    <row r="49" spans="1:8" hidden="1" x14ac:dyDescent="0.45"/>
    <row r="50" spans="1:8" hidden="1" x14ac:dyDescent="0.45">
      <c r="A50" s="2" t="s">
        <v>30</v>
      </c>
    </row>
    <row r="51" spans="1:8" hidden="1" x14ac:dyDescent="0.45">
      <c r="B51" s="2" t="s">
        <v>31</v>
      </c>
    </row>
    <row r="52" spans="1:8" hidden="1" x14ac:dyDescent="0.45">
      <c r="B52" s="2" t="s">
        <v>32</v>
      </c>
    </row>
    <row r="53" spans="1:8" hidden="1" x14ac:dyDescent="0.45">
      <c r="B53" s="2" t="s">
        <v>33</v>
      </c>
    </row>
    <row r="54" spans="1:8" hidden="1" x14ac:dyDescent="0.45"/>
    <row r="55" spans="1:8" hidden="1" x14ac:dyDescent="0.45"/>
    <row r="57" spans="1:8" x14ac:dyDescent="0.45">
      <c r="H57" s="61"/>
    </row>
  </sheetData>
  <mergeCells count="7">
    <mergeCell ref="A26:E26"/>
    <mergeCell ref="A2:I2"/>
    <mergeCell ref="A5:I5"/>
    <mergeCell ref="A28:I28"/>
    <mergeCell ref="A27:I27"/>
    <mergeCell ref="A3:I3"/>
    <mergeCell ref="A4:I4"/>
  </mergeCells>
  <printOptions horizontalCentered="1"/>
  <pageMargins left="0.59055118110236227" right="0.51181102362204722" top="0.57999999999999996" bottom="0.31496062992125984" header="0.49" footer="0.31496062992125984"/>
  <pageSetup paperSize="9"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ผ่อนชำระ(ปรับวัน)</vt:lpstr>
      <vt:lpstr>คำอธิบาย </vt:lpstr>
      <vt:lpstr>ผ่อนชำระ(ตัวอย่าง) </vt:lpstr>
      <vt:lpstr>ผ่อนชำระ(ตัวอย่างเก่า)</vt:lpstr>
      <vt:lpstr>'คำอธิบาย '!Print_Area</vt:lpstr>
      <vt:lpstr>'ผ่อนชำระ(ตัวอย่าง) '!Print_Area</vt:lpstr>
      <vt:lpstr>'ผ่อนชำระ(ตัวอย่างเก่า)'!Print_Area</vt:lpstr>
      <vt:lpstr>'ผ่อนชำระ(ปรับวัน)'!Print_Area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User221</dc:creator>
  <cp:lastModifiedBy>499-60</cp:lastModifiedBy>
  <cp:lastPrinted>2019-07-04T10:00:43Z</cp:lastPrinted>
  <dcterms:created xsi:type="dcterms:W3CDTF">2017-11-29T07:59:18Z</dcterms:created>
  <dcterms:modified xsi:type="dcterms:W3CDTF">2019-07-04T10:06:59Z</dcterms:modified>
</cp:coreProperties>
</file>